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ELCIO\Pessoal\ATCCJ\"/>
    </mc:Choice>
  </mc:AlternateContent>
  <bookViews>
    <workbookView xWindow="0" yWindow="0" windowWidth="25605" windowHeight="19020" tabRatio="500" activeTab="1"/>
  </bookViews>
  <sheets>
    <sheet name="Inscrições" sheetId="1" r:id="rId1"/>
    <sheet name="Prestação de Contas" sheetId="2" r:id="rId2"/>
  </sheets>
  <definedNames>
    <definedName name="_xlnm._FilterDatabase" localSheetId="0" hidden="1">Inscrições!$A$4:$G$72</definedName>
  </definedNames>
  <calcPr calcId="162913"/>
</workbook>
</file>

<file path=xl/calcChain.xml><?xml version="1.0" encoding="utf-8"?>
<calcChain xmlns="http://schemas.openxmlformats.org/spreadsheetml/2006/main">
  <c r="J40" i="2" l="1"/>
  <c r="J42" i="2" s="1"/>
  <c r="J22" i="2"/>
  <c r="J14" i="2" l="1"/>
  <c r="J13" i="2" l="1"/>
  <c r="J16" i="2" s="1"/>
  <c r="J24" i="2" s="1"/>
  <c r="J33" i="2" s="1"/>
  <c r="P37" i="1" l="1"/>
  <c r="E79" i="1" l="1"/>
  <c r="P71" i="1"/>
  <c r="J86" i="1" l="1"/>
  <c r="I79" i="1"/>
  <c r="I78" i="1"/>
  <c r="E78" i="1"/>
  <c r="I80" i="1" l="1"/>
  <c r="P55" i="1"/>
  <c r="P61" i="1" s="1"/>
  <c r="U53" i="1" l="1"/>
  <c r="P19" i="1"/>
  <c r="E74" i="1" l="1"/>
  <c r="G78" i="1" l="1"/>
  <c r="E80" i="1"/>
  <c r="P8" i="1"/>
  <c r="G79" i="1"/>
  <c r="E83" i="1"/>
  <c r="E86" i="1" s="1"/>
  <c r="P7" i="1"/>
  <c r="U49" i="1" s="1"/>
  <c r="U48" i="1" s="1"/>
  <c r="U56" i="1" s="1"/>
  <c r="P10" i="1" l="1"/>
  <c r="G80" i="1"/>
  <c r="P21" i="1" l="1"/>
  <c r="P28" i="1" s="1"/>
  <c r="P31" i="1" s="1"/>
  <c r="P40" i="1" s="1"/>
</calcChain>
</file>

<file path=xl/sharedStrings.xml><?xml version="1.0" encoding="utf-8"?>
<sst xmlns="http://schemas.openxmlformats.org/spreadsheetml/2006/main" count="246" uniqueCount="156">
  <si>
    <t>Flavio Andrade</t>
  </si>
  <si>
    <t>SIM</t>
  </si>
  <si>
    <t>Marco Aurelio</t>
  </si>
  <si>
    <t>Raphael Oliveira</t>
  </si>
  <si>
    <t>Julio Souza</t>
  </si>
  <si>
    <t>Luiz Coelho</t>
  </si>
  <si>
    <t>Marcelo Bessa</t>
  </si>
  <si>
    <t>Elcio Alexandria</t>
  </si>
  <si>
    <t>Omar Hassan</t>
  </si>
  <si>
    <t>Rodrigo Cruz</t>
  </si>
  <si>
    <t>Silvio Melo</t>
  </si>
  <si>
    <t>Geraldo Paiva</t>
  </si>
  <si>
    <t>Jose Dantas</t>
  </si>
  <si>
    <t>Fábio Borges Soares</t>
  </si>
  <si>
    <t>Reinaldo Pereira</t>
  </si>
  <si>
    <t>Helio Yomura</t>
  </si>
  <si>
    <t>Daniel José Rosa</t>
  </si>
  <si>
    <t>Renato Garcia</t>
  </si>
  <si>
    <t>Marcus Bedeschi</t>
  </si>
  <si>
    <t>Filipe Machado Monteiro</t>
  </si>
  <si>
    <t>Fabio Acquati</t>
  </si>
  <si>
    <t>Vinicius Martins</t>
  </si>
  <si>
    <t>Fernando Santos</t>
  </si>
  <si>
    <t>Eric Correa</t>
  </si>
  <si>
    <t>Wylle Mattos</t>
  </si>
  <si>
    <t>Denny Viriato</t>
  </si>
  <si>
    <t>Ravenal Moraes</t>
  </si>
  <si>
    <t>Paulo Okada</t>
  </si>
  <si>
    <t>Jorge Sodré</t>
  </si>
  <si>
    <t>Adner Nery</t>
  </si>
  <si>
    <t>Caio Loureiro</t>
  </si>
  <si>
    <t>Marcelo Arnal</t>
  </si>
  <si>
    <t>Homero Salum</t>
  </si>
  <si>
    <t>Rodrigo Rocha</t>
  </si>
  <si>
    <t>Izabella</t>
  </si>
  <si>
    <t>Fabio Cabral</t>
  </si>
  <si>
    <t>Rafael Campelo</t>
  </si>
  <si>
    <t>Fabio Santos</t>
  </si>
  <si>
    <t>Thyago Grotti</t>
  </si>
  <si>
    <t>Tiago Cunha</t>
  </si>
  <si>
    <t>Eduwardo Woo</t>
  </si>
  <si>
    <t>Glauber Araujo</t>
  </si>
  <si>
    <t>Roberto Canavarro</t>
  </si>
  <si>
    <t>Walter Bakaleiko</t>
  </si>
  <si>
    <t>Renato Oliveira</t>
  </si>
  <si>
    <t>Caio Dias</t>
  </si>
  <si>
    <t>Fernando Dolabella</t>
  </si>
  <si>
    <t>Thatyana Bettamio</t>
  </si>
  <si>
    <t>Rafael Alves da Silva</t>
  </si>
  <si>
    <t>Pago</t>
  </si>
  <si>
    <t>Nº</t>
  </si>
  <si>
    <t>Saldo atual</t>
  </si>
  <si>
    <t xml:space="preserve"> Relação de Participantes</t>
  </si>
  <si>
    <t>Tx. Incrição</t>
  </si>
  <si>
    <t>Torneio de Duplas 2019</t>
  </si>
  <si>
    <t>Total</t>
  </si>
  <si>
    <t>1º parc. Trofeus</t>
  </si>
  <si>
    <t>Resultado</t>
  </si>
  <si>
    <t>Gabriel Rodrigues</t>
  </si>
  <si>
    <t>Marco Tadeu</t>
  </si>
  <si>
    <t>Ricardo Ramos</t>
  </si>
  <si>
    <t>Eduardo Fontalvo</t>
  </si>
  <si>
    <t>Ricardo Garrido</t>
  </si>
  <si>
    <t>Abenor Costa</t>
  </si>
  <si>
    <t>Fábio Oliveira</t>
  </si>
  <si>
    <t>Flávio Costa Moreira</t>
  </si>
  <si>
    <t>Wellington Ramos</t>
  </si>
  <si>
    <t>Andrei Brum</t>
  </si>
  <si>
    <t>Francisco Canhota</t>
  </si>
  <si>
    <t>Evandro Fernandes</t>
  </si>
  <si>
    <t>Priscila Sá</t>
  </si>
  <si>
    <t>Pedro Henrique Baptista</t>
  </si>
  <si>
    <t>Daniel Lemme</t>
  </si>
  <si>
    <t>Valor a receber</t>
  </si>
  <si>
    <t>Saldo anterior BS2</t>
  </si>
  <si>
    <t>Depositos</t>
  </si>
  <si>
    <t>2º parc. Trofeus</t>
  </si>
  <si>
    <t>Pagto Chico</t>
  </si>
  <si>
    <t>Manutençao Site</t>
  </si>
  <si>
    <t>Valor recebido</t>
  </si>
  <si>
    <t>2º Parc trofeus</t>
  </si>
  <si>
    <t>Camisas evento Dias das Crianças</t>
  </si>
  <si>
    <t>Fluxo de Caixa ATCCJ</t>
  </si>
  <si>
    <t>Saldo Anterior</t>
  </si>
  <si>
    <t>Resultado torneio de duplas</t>
  </si>
  <si>
    <t>Saldo em caixa</t>
  </si>
  <si>
    <t>Aluguel de cadeiras p/ Master</t>
  </si>
  <si>
    <t>Manutenção site</t>
  </si>
  <si>
    <t>Camisas Dia das Crianças</t>
  </si>
  <si>
    <t>Recebimento Carvalho Hosken</t>
  </si>
  <si>
    <t>Reembolso pagt Elcio (desp Master)</t>
  </si>
  <si>
    <t>Patrocinio Buteco Original</t>
  </si>
  <si>
    <t>Trofeus Duplas</t>
  </si>
  <si>
    <t>Compl. Trofeus Duplas</t>
  </si>
  <si>
    <t>deposito chico compl trofeus</t>
  </si>
  <si>
    <t>Jane Marinho</t>
  </si>
  <si>
    <t>Marcelo Cordeiro</t>
  </si>
  <si>
    <t>Rafael Almeida</t>
  </si>
  <si>
    <t>Ricardo Ricciardi</t>
  </si>
  <si>
    <t>CEF</t>
  </si>
  <si>
    <t>Compl. Trofeus</t>
  </si>
  <si>
    <t>CEF/transferido</t>
  </si>
  <si>
    <t>Receitas</t>
  </si>
  <si>
    <t>Valores Recebidos</t>
  </si>
  <si>
    <t>Valores a Receber</t>
  </si>
  <si>
    <t>Total de receitas</t>
  </si>
  <si>
    <t>Total de despesas</t>
  </si>
  <si>
    <t/>
  </si>
  <si>
    <t>cef</t>
  </si>
  <si>
    <t>ea</t>
  </si>
  <si>
    <t>EA/dep BS2</t>
  </si>
  <si>
    <t>Rodrigo Karl</t>
  </si>
  <si>
    <t>Chopp p/ Bar Open</t>
  </si>
  <si>
    <t>Descartaveis</t>
  </si>
  <si>
    <t>Gelo</t>
  </si>
  <si>
    <t>Refrigerantes</t>
  </si>
  <si>
    <t>Inscrições Bar Open</t>
  </si>
  <si>
    <t>Chopp Bar Open</t>
  </si>
  <si>
    <t>Resultado duplas</t>
  </si>
  <si>
    <t>Com EA</t>
  </si>
  <si>
    <t>Saldo BS</t>
  </si>
  <si>
    <t>EM R$</t>
  </si>
  <si>
    <t>Com FT</t>
  </si>
  <si>
    <t>Inadimplencia</t>
  </si>
  <si>
    <t>Saldo c/ Chico</t>
  </si>
  <si>
    <t>Saldo em R$</t>
  </si>
  <si>
    <t>Resultado Bar Open</t>
  </si>
  <si>
    <t xml:space="preserve">Despesas </t>
  </si>
  <si>
    <t>Entradas de Caixa</t>
  </si>
  <si>
    <t>Saidas de Caixa</t>
  </si>
  <si>
    <t>4- Trofeus</t>
  </si>
  <si>
    <t xml:space="preserve"> 2- Detalhamento das Incrições</t>
  </si>
  <si>
    <t xml:space="preserve"> 1- Detalhamento dos Patrocinios</t>
  </si>
  <si>
    <t>NOTAS EXPLICATIVAS</t>
  </si>
  <si>
    <t>Saldo final em R$</t>
  </si>
  <si>
    <t>Despesas</t>
  </si>
  <si>
    <t>Fluxo de Caixa</t>
  </si>
  <si>
    <t>Total deDespesas --&gt;</t>
  </si>
  <si>
    <t>Troféus</t>
  </si>
  <si>
    <t>Total de Receitas --&gt;</t>
  </si>
  <si>
    <t xml:space="preserve">Arrecadação Bar Open </t>
  </si>
  <si>
    <t>Inscrições</t>
  </si>
  <si>
    <t>$</t>
  </si>
  <si>
    <t>Tx Inscr</t>
  </si>
  <si>
    <t>qtd</t>
  </si>
  <si>
    <t>Demostração de Resultado</t>
  </si>
  <si>
    <t>PRESTAÇÃO DE CONTAS</t>
  </si>
  <si>
    <t>Despesas Bar Open (gelo, descartaveis e refrigerantes)</t>
  </si>
  <si>
    <t>Apoio Buteco Original</t>
  </si>
  <si>
    <t>3- Outras Despesas da ATCCJ</t>
  </si>
  <si>
    <t>As depesas referem-se a gastos incorridos nos eventos realizados pela Associação (Bar Open e Dias das Crianças) bem como o pagamento da manutenção de nosso site.</t>
  </si>
  <si>
    <t>Os trofeus para esta edição do Torneio de Duplas foi adquirido junto ao mesmo fornecedor dos eventos anteriores</t>
  </si>
  <si>
    <t>4- Resultado apurado</t>
  </si>
  <si>
    <t>O resultado apurado ao termino desta etapa foi de R$ 829,12, integrado  aos demais recursos da ATCCJ</t>
  </si>
  <si>
    <t>Tivemos 68 inscritos e 67 pagantes para este torneio</t>
  </si>
  <si>
    <t>A direção da ATCCJ decidiu por não buscar nenhum patrocinínio financeiro  para este Torneio de Duplas, mas tivemos uma  colaboração financeira do do Buteco Original e outra através de brindes da empresa Estação do Pet na realização do evento comemorativo ao Dias das Crianças.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</si>
</sst>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name val="Calibri"/>
    </font>
    <font>
      <sz val="11"/>
      <name val="Calibri"/>
      <family val="2"/>
    </font>
    <font>
      <b/>
      <sz val="11"/>
      <color theme="6" tint="-0.499984740745262"/>
      <name val="Calibri"/>
      <family val="2"/>
    </font>
    <font>
      <sz val="18"/>
      <name val="Arial MT Black"/>
    </font>
    <font>
      <sz val="11"/>
      <color rgb="FF000000"/>
      <name val="Calibri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sz val="14"/>
      <color rgb="FF002060"/>
      <name val="Calibri"/>
      <family val="2"/>
    </font>
    <font>
      <b/>
      <sz val="9"/>
      <name val="Calibri"/>
      <family val="2"/>
    </font>
    <font>
      <b/>
      <sz val="14"/>
      <name val="Calibri"/>
      <family val="2"/>
    </font>
    <font>
      <b/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B8CCE4"/>
      </patternFill>
    </fill>
    <fill>
      <patternFill patternType="solid">
        <fgColor theme="6" tint="0.79998168889431442"/>
        <bgColor rgb="FFB8CCE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4" fillId="0" borderId="0"/>
  </cellStyleXfs>
  <cellXfs count="92">
    <xf numFmtId="0" fontId="0" fillId="0" borderId="0" xfId="0" applyFont="1" applyFill="1" applyBorder="1"/>
    <xf numFmtId="4" fontId="0" fillId="0" borderId="0" xfId="0" applyNumberFormat="1" applyFont="1" applyFill="1" applyBorder="1"/>
    <xf numFmtId="0" fontId="1" fillId="0" borderId="0" xfId="0" applyFont="1" applyFill="1" applyBorder="1"/>
    <xf numFmtId="0" fontId="2" fillId="2" borderId="2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6" xfId="0" applyFont="1" applyFill="1" applyBorder="1"/>
    <xf numFmtId="0" fontId="0" fillId="0" borderId="7" xfId="0" applyFont="1" applyFill="1" applyBorder="1"/>
    <xf numFmtId="4" fontId="0" fillId="0" borderId="7" xfId="0" applyNumberFormat="1" applyFont="1" applyFill="1" applyBorder="1"/>
    <xf numFmtId="0" fontId="0" fillId="0" borderId="8" xfId="0" applyFont="1" applyFill="1" applyBorder="1"/>
    <xf numFmtId="0" fontId="1" fillId="0" borderId="7" xfId="0" applyFont="1" applyFill="1" applyBorder="1" applyAlignment="1">
      <alignment horizontal="right"/>
    </xf>
    <xf numFmtId="0" fontId="0" fillId="3" borderId="4" xfId="0" applyFont="1" applyFill="1" applyBorder="1"/>
    <xf numFmtId="0" fontId="0" fillId="3" borderId="0" xfId="0" applyFont="1" applyFill="1" applyBorder="1"/>
    <xf numFmtId="4" fontId="0" fillId="3" borderId="4" xfId="0" applyNumberFormat="1" applyFont="1" applyFill="1" applyBorder="1"/>
    <xf numFmtId="4" fontId="0" fillId="3" borderId="0" xfId="0" applyNumberFormat="1" applyFont="1" applyFill="1" applyBorder="1"/>
    <xf numFmtId="4" fontId="0" fillId="3" borderId="3" xfId="0" applyNumberFormat="1" applyFont="1" applyFill="1" applyBorder="1"/>
    <xf numFmtId="4" fontId="0" fillId="3" borderId="5" xfId="0" applyNumberFormat="1" applyFont="1" applyFill="1" applyBorder="1"/>
    <xf numFmtId="10" fontId="0" fillId="0" borderId="0" xfId="0" applyNumberFormat="1" applyFont="1" applyFill="1" applyBorder="1"/>
    <xf numFmtId="0" fontId="0" fillId="3" borderId="3" xfId="0" applyFont="1" applyFill="1" applyBorder="1"/>
    <xf numFmtId="0" fontId="1" fillId="3" borderId="4" xfId="0" applyFont="1" applyFill="1" applyBorder="1"/>
    <xf numFmtId="0" fontId="0" fillId="3" borderId="5" xfId="0" applyFont="1" applyFill="1" applyBorder="1"/>
    <xf numFmtId="0" fontId="0" fillId="0" borderId="0" xfId="0" applyFont="1" applyFill="1" applyBorder="1" applyAlignment="1">
      <alignment horizontal="left"/>
    </xf>
    <xf numFmtId="0" fontId="1" fillId="0" borderId="0" xfId="0" quotePrefix="1" applyFont="1" applyFill="1" applyBorder="1"/>
    <xf numFmtId="0" fontId="1" fillId="3" borderId="3" xfId="0" applyFont="1" applyFill="1" applyBorder="1"/>
    <xf numFmtId="0" fontId="1" fillId="0" borderId="0" xfId="0" applyFont="1" applyFill="1" applyBorder="1" applyAlignment="1">
      <alignment horizontal="left" indent="1"/>
    </xf>
    <xf numFmtId="0" fontId="0" fillId="0" borderId="0" xfId="0" applyFont="1" applyFill="1" applyBorder="1" applyAlignment="1">
      <alignment horizontal="left" indent="1"/>
    </xf>
    <xf numFmtId="4" fontId="0" fillId="0" borderId="9" xfId="0" applyNumberFormat="1" applyFont="1" applyFill="1" applyBorder="1"/>
    <xf numFmtId="4" fontId="0" fillId="0" borderId="10" xfId="0" applyNumberFormat="1" applyFont="1" applyFill="1" applyBorder="1"/>
    <xf numFmtId="0" fontId="1" fillId="0" borderId="11" xfId="0" applyFont="1" applyFill="1" applyBorder="1"/>
    <xf numFmtId="0" fontId="4" fillId="0" borderId="0" xfId="1"/>
    <xf numFmtId="0" fontId="6" fillId="0" borderId="0" xfId="1" applyFont="1"/>
    <xf numFmtId="0" fontId="5" fillId="0" borderId="0" xfId="1" applyFont="1" applyBorder="1"/>
    <xf numFmtId="0" fontId="4" fillId="0" borderId="0" xfId="1" applyBorder="1"/>
    <xf numFmtId="4" fontId="4" fillId="0" borderId="0" xfId="1" applyNumberFormat="1" applyBorder="1"/>
    <xf numFmtId="0" fontId="5" fillId="0" borderId="12" xfId="1" applyFont="1" applyBorder="1"/>
    <xf numFmtId="0" fontId="4" fillId="0" borderId="9" xfId="1" applyBorder="1"/>
    <xf numFmtId="4" fontId="4" fillId="0" borderId="9" xfId="1" applyNumberFormat="1" applyBorder="1"/>
    <xf numFmtId="0" fontId="4" fillId="0" borderId="13" xfId="1" applyBorder="1"/>
    <xf numFmtId="0" fontId="5" fillId="0" borderId="14" xfId="1" applyFont="1" applyBorder="1"/>
    <xf numFmtId="0" fontId="4" fillId="0" borderId="15" xfId="1" applyBorder="1"/>
    <xf numFmtId="4" fontId="4" fillId="0" borderId="16" xfId="1" applyNumberFormat="1" applyBorder="1"/>
    <xf numFmtId="0" fontId="4" fillId="0" borderId="14" xfId="1" applyBorder="1"/>
    <xf numFmtId="0" fontId="5" fillId="0" borderId="0" xfId="1" applyFont="1" applyBorder="1" applyAlignment="1">
      <alignment horizontal="left" indent="1"/>
    </xf>
    <xf numFmtId="0" fontId="6" fillId="0" borderId="14" xfId="1" applyFont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6" fillId="0" borderId="15" xfId="1" applyFont="1" applyBorder="1" applyAlignment="1">
      <alignment horizontal="center"/>
    </xf>
    <xf numFmtId="0" fontId="4" fillId="0" borderId="17" xfId="1" applyBorder="1"/>
    <xf numFmtId="0" fontId="4" fillId="0" borderId="18" xfId="1" applyBorder="1"/>
    <xf numFmtId="4" fontId="4" fillId="0" borderId="18" xfId="1" applyNumberFormat="1" applyBorder="1"/>
    <xf numFmtId="0" fontId="4" fillId="0" borderId="19" xfId="1" applyBorder="1"/>
    <xf numFmtId="4" fontId="4" fillId="0" borderId="0" xfId="1" applyNumberFormat="1"/>
    <xf numFmtId="0" fontId="4" fillId="0" borderId="12" xfId="1" applyBorder="1"/>
    <xf numFmtId="0" fontId="5" fillId="0" borderId="0" xfId="1" applyFont="1" applyBorder="1" applyAlignment="1">
      <alignment horizontal="right" indent="1"/>
    </xf>
    <xf numFmtId="0" fontId="7" fillId="0" borderId="0" xfId="1" applyFont="1" applyBorder="1"/>
    <xf numFmtId="4" fontId="4" fillId="0" borderId="7" xfId="1" applyNumberFormat="1" applyBorder="1"/>
    <xf numFmtId="4" fontId="4" fillId="3" borderId="0" xfId="1" applyNumberFormat="1" applyFill="1" applyBorder="1"/>
    <xf numFmtId="0" fontId="4" fillId="3" borderId="0" xfId="1" applyFill="1" applyBorder="1"/>
    <xf numFmtId="0" fontId="5" fillId="3" borderId="0" xfId="1" applyFont="1" applyFill="1" applyBorder="1" applyAlignment="1">
      <alignment horizontal="left" indent="1"/>
    </xf>
    <xf numFmtId="0" fontId="5" fillId="0" borderId="0" xfId="1" applyFont="1" applyBorder="1" applyAlignment="1">
      <alignment horizontal="right"/>
    </xf>
    <xf numFmtId="0" fontId="4" fillId="0" borderId="0" xfId="1" applyBorder="1" applyAlignment="1">
      <alignment horizontal="right"/>
    </xf>
    <xf numFmtId="0" fontId="7" fillId="0" borderId="14" xfId="1" applyFont="1" applyBorder="1"/>
    <xf numFmtId="0" fontId="5" fillId="0" borderId="15" xfId="1" applyFont="1" applyBorder="1"/>
    <xf numFmtId="0" fontId="8" fillId="4" borderId="0" xfId="1" applyFont="1" applyFill="1" applyBorder="1" applyAlignment="1">
      <alignment horizontal="center" vertical="center"/>
    </xf>
    <xf numFmtId="0" fontId="6" fillId="0" borderId="0" xfId="1" applyFont="1" applyAlignment="1">
      <alignment vertical="center"/>
    </xf>
    <xf numFmtId="0" fontId="6" fillId="0" borderId="0" xfId="1" applyFont="1" applyBorder="1"/>
    <xf numFmtId="4" fontId="11" fillId="0" borderId="0" xfId="0" applyNumberFormat="1" applyFont="1" applyFill="1" applyBorder="1"/>
    <xf numFmtId="4" fontId="6" fillId="0" borderId="16" xfId="1" applyNumberFormat="1" applyFont="1" applyBorder="1"/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5" fillId="0" borderId="0" xfId="1" applyFont="1" applyBorder="1" applyAlignment="1">
      <alignment horizontal="left" vertical="center" wrapText="1" indent="2"/>
    </xf>
    <xf numFmtId="0" fontId="5" fillId="0" borderId="0" xfId="1" applyFont="1" applyBorder="1" applyAlignment="1">
      <alignment horizontal="left" indent="2"/>
    </xf>
    <xf numFmtId="0" fontId="4" fillId="2" borderId="24" xfId="1" applyFill="1" applyBorder="1" applyAlignment="1">
      <alignment horizontal="center"/>
    </xf>
    <xf numFmtId="0" fontId="4" fillId="2" borderId="23" xfId="1" applyFill="1" applyBorder="1" applyAlignment="1">
      <alignment horizontal="center"/>
    </xf>
    <xf numFmtId="0" fontId="4" fillId="2" borderId="22" xfId="1" applyFill="1" applyBorder="1" applyAlignment="1">
      <alignment horizontal="center"/>
    </xf>
    <xf numFmtId="0" fontId="4" fillId="2" borderId="26" xfId="1" applyFill="1" applyBorder="1" applyAlignment="1">
      <alignment horizontal="center"/>
    </xf>
    <xf numFmtId="0" fontId="4" fillId="2" borderId="0" xfId="1" applyFill="1" applyBorder="1" applyAlignment="1">
      <alignment horizontal="center"/>
    </xf>
    <xf numFmtId="0" fontId="4" fillId="2" borderId="25" xfId="1" applyFill="1" applyBorder="1" applyAlignment="1">
      <alignment horizontal="center"/>
    </xf>
    <xf numFmtId="0" fontId="10" fillId="5" borderId="24" xfId="1" applyFont="1" applyFill="1" applyBorder="1" applyAlignment="1">
      <alignment horizontal="center" vertical="center"/>
    </xf>
    <xf numFmtId="0" fontId="10" fillId="5" borderId="23" xfId="1" applyFont="1" applyFill="1" applyBorder="1" applyAlignment="1">
      <alignment horizontal="center" vertical="center"/>
    </xf>
    <xf numFmtId="0" fontId="10" fillId="5" borderId="22" xfId="1" applyFont="1" applyFill="1" applyBorder="1" applyAlignment="1">
      <alignment horizontal="center" vertical="center"/>
    </xf>
    <xf numFmtId="17" fontId="9" fillId="5" borderId="21" xfId="1" applyNumberFormat="1" applyFont="1" applyFill="1" applyBorder="1" applyAlignment="1">
      <alignment horizontal="center" vertical="center"/>
    </xf>
    <xf numFmtId="0" fontId="9" fillId="5" borderId="11" xfId="1" applyFont="1" applyFill="1" applyBorder="1" applyAlignment="1">
      <alignment horizontal="center" vertical="center"/>
    </xf>
    <xf numFmtId="0" fontId="9" fillId="5" borderId="20" xfId="1" applyFont="1" applyFill="1" applyBorder="1" applyAlignment="1">
      <alignment horizontal="center" vertical="center"/>
    </xf>
    <xf numFmtId="0" fontId="6" fillId="0" borderId="0" xfId="1" applyFont="1" applyBorder="1" applyAlignment="1">
      <alignment horizontal="center"/>
    </xf>
    <xf numFmtId="0" fontId="6" fillId="0" borderId="15" xfId="1" applyFont="1" applyBorder="1" applyAlignment="1">
      <alignment horizontal="center"/>
    </xf>
    <xf numFmtId="0" fontId="6" fillId="0" borderId="14" xfId="1" applyFont="1" applyBorder="1" applyAlignment="1">
      <alignment horizontal="center"/>
    </xf>
    <xf numFmtId="0" fontId="7" fillId="0" borderId="15" xfId="1" applyFont="1" applyBorder="1" applyAlignment="1">
      <alignment horizontal="left" indent="3"/>
    </xf>
    <xf numFmtId="0" fontId="7" fillId="0" borderId="0" xfId="1" applyFont="1" applyBorder="1" applyAlignment="1">
      <alignment horizontal="left" indent="3"/>
    </xf>
    <xf numFmtId="0" fontId="7" fillId="0" borderId="14" xfId="1" applyFont="1" applyBorder="1" applyAlignment="1">
      <alignment horizontal="left" indent="3"/>
    </xf>
    <xf numFmtId="0" fontId="5" fillId="3" borderId="0" xfId="1" applyFont="1" applyFill="1" applyBorder="1" applyAlignment="1">
      <alignment horizontal="left" vertical="center" wrapText="1" indent="2"/>
    </xf>
    <xf numFmtId="0" fontId="5" fillId="3" borderId="0" xfId="1" applyFont="1" applyFill="1" applyBorder="1" applyAlignment="1">
      <alignment horizontal="left" indent="2"/>
    </xf>
  </cellXfs>
  <cellStyles count="2">
    <cellStyle name="Normal" xfId="0" builtinId="0"/>
    <cellStyle name="Normal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0</xdr:row>
      <xdr:rowOff>85725</xdr:rowOff>
    </xdr:from>
    <xdr:to>
      <xdr:col>2</xdr:col>
      <xdr:colOff>133351</xdr:colOff>
      <xdr:row>1</xdr:row>
      <xdr:rowOff>377217</xdr:rowOff>
    </xdr:to>
    <xdr:pic>
      <xdr:nvPicPr>
        <xdr:cNvPr id="3" name="Imagem 33">
          <a:extLst>
            <a:ext uri="{FF2B5EF4-FFF2-40B4-BE49-F238E27FC236}">
              <a16:creationId xmlns:a16="http://schemas.microsoft.com/office/drawing/2014/main" id="{35339A20-2153-4CED-BCF8-D4B6F27B2E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1" y="85725"/>
          <a:ext cx="742950" cy="920142"/>
        </a:xfrm>
        <a:prstGeom prst="rect">
          <a:avLst/>
        </a:prstGeom>
      </xdr:spPr>
    </xdr:pic>
    <xdr:clientData/>
  </xdr:twoCellAnchor>
  <xdr:twoCellAnchor editAs="oneCell">
    <xdr:from>
      <xdr:col>2</xdr:col>
      <xdr:colOff>1304925</xdr:colOff>
      <xdr:row>0</xdr:row>
      <xdr:rowOff>57150</xdr:rowOff>
    </xdr:from>
    <xdr:to>
      <xdr:col>4</xdr:col>
      <xdr:colOff>704850</xdr:colOff>
      <xdr:row>0</xdr:row>
      <xdr:rowOff>622912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8825" y="57150"/>
          <a:ext cx="2114550" cy="5657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1304925</xdr:colOff>
      <xdr:row>0</xdr:row>
      <xdr:rowOff>0</xdr:rowOff>
    </xdr:from>
    <xdr:ext cx="3248025" cy="869031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8800" y="0"/>
          <a:ext cx="3248025" cy="869031"/>
        </a:xfrm>
        <a:prstGeom prst="rect">
          <a:avLst/>
        </a:prstGeom>
      </xdr:spPr>
    </xdr:pic>
    <xdr:clientData/>
  </xdr:oneCellAnchor>
  <xdr:oneCellAnchor>
    <xdr:from>
      <xdr:col>0</xdr:col>
      <xdr:colOff>133351</xdr:colOff>
      <xdr:row>0</xdr:row>
      <xdr:rowOff>66675</xdr:rowOff>
    </xdr:from>
    <xdr:ext cx="609600" cy="869549"/>
    <xdr:pic>
      <xdr:nvPicPr>
        <xdr:cNvPr id="3" name="Imagem 33">
          <a:extLst>
            <a:ext uri="{FF2B5EF4-FFF2-40B4-BE49-F238E27FC236}">
              <a16:creationId xmlns:a16="http://schemas.microsoft.com/office/drawing/2014/main" id="{35339A20-2153-4CED-BCF8-D4B6F27B2E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3351" y="66675"/>
          <a:ext cx="609600" cy="86954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6"/>
  <sheetViews>
    <sheetView showGridLines="0" workbookViewId="0">
      <selection activeCell="N48" sqref="N48"/>
    </sheetView>
  </sheetViews>
  <sheetFormatPr defaultRowHeight="15"/>
  <cols>
    <col min="2" max="2" width="1.7109375" customWidth="1"/>
    <col min="3" max="3" width="39" customWidth="1"/>
    <col min="4" max="4" width="1.7109375" customWidth="1"/>
    <col min="5" max="5" width="15.7109375" customWidth="1"/>
    <col min="6" max="6" width="1.7109375" customWidth="1"/>
    <col min="7" max="7" width="14.28515625" customWidth="1"/>
    <col min="8" max="8" width="1.7109375" customWidth="1"/>
    <col min="9" max="14" width="9.140625" customWidth="1"/>
    <col min="15" max="15" width="33.28515625" bestFit="1" customWidth="1"/>
    <col min="16" max="16" width="12.7109375" style="1" customWidth="1"/>
  </cols>
  <sheetData>
    <row r="1" spans="1:17" ht="50.1" customHeight="1">
      <c r="C1" s="69"/>
      <c r="D1" s="69"/>
      <c r="E1" s="69"/>
      <c r="F1" s="69"/>
      <c r="G1" s="69"/>
    </row>
    <row r="2" spans="1:17" ht="50.1" customHeight="1">
      <c r="A2" s="68" t="s">
        <v>54</v>
      </c>
      <c r="B2" s="68"/>
      <c r="C2" s="68"/>
      <c r="D2" s="68"/>
      <c r="E2" s="68"/>
      <c r="F2" s="68"/>
      <c r="G2" s="68"/>
    </row>
    <row r="3" spans="1:17" ht="30" customHeight="1">
      <c r="A3" s="6" t="s">
        <v>50</v>
      </c>
      <c r="C3" s="6" t="s">
        <v>52</v>
      </c>
      <c r="D3" s="4"/>
      <c r="E3" s="3" t="s">
        <v>53</v>
      </c>
      <c r="G3" s="3" t="s">
        <v>49</v>
      </c>
    </row>
    <row r="4" spans="1:17" ht="8.1" customHeight="1">
      <c r="B4" s="5"/>
      <c r="C4" s="5"/>
      <c r="D4" s="4"/>
    </row>
    <row r="5" spans="1:17">
      <c r="A5" s="19">
        <v>1</v>
      </c>
      <c r="B5" s="13"/>
      <c r="C5" s="19" t="s">
        <v>63</v>
      </c>
      <c r="D5" s="13"/>
      <c r="E5" s="16">
        <v>25</v>
      </c>
      <c r="F5" s="15"/>
      <c r="G5" s="24" t="s">
        <v>1</v>
      </c>
      <c r="O5" s="2" t="s">
        <v>102</v>
      </c>
    </row>
    <row r="6" spans="1:17">
      <c r="A6" s="12">
        <v>2</v>
      </c>
      <c r="B6" s="13"/>
      <c r="C6" s="12" t="s">
        <v>29</v>
      </c>
      <c r="D6" s="13"/>
      <c r="E6" s="14">
        <v>25</v>
      </c>
      <c r="F6" s="15"/>
      <c r="G6" s="12" t="s">
        <v>1</v>
      </c>
      <c r="I6" s="2" t="s">
        <v>101</v>
      </c>
    </row>
    <row r="7" spans="1:17">
      <c r="A7" s="12">
        <v>3</v>
      </c>
      <c r="B7" s="13"/>
      <c r="C7" s="12" t="s">
        <v>67</v>
      </c>
      <c r="D7" s="13"/>
      <c r="E7" s="14">
        <v>25</v>
      </c>
      <c r="F7" s="15"/>
      <c r="G7" s="12" t="s">
        <v>1</v>
      </c>
      <c r="O7" s="25" t="s">
        <v>103</v>
      </c>
      <c r="P7" s="1">
        <f>+E78</f>
        <v>1675</v>
      </c>
    </row>
    <row r="8" spans="1:17">
      <c r="A8" s="12">
        <v>4</v>
      </c>
      <c r="B8" s="13"/>
      <c r="C8" s="20" t="s">
        <v>111</v>
      </c>
      <c r="D8" s="13"/>
      <c r="E8" s="14">
        <v>25</v>
      </c>
      <c r="F8" s="15"/>
      <c r="G8" s="12" t="s">
        <v>1</v>
      </c>
      <c r="O8" s="25" t="s">
        <v>104</v>
      </c>
      <c r="P8" s="1">
        <f>+E79</f>
        <v>25</v>
      </c>
    </row>
    <row r="9" spans="1:17">
      <c r="A9" s="12">
        <v>5</v>
      </c>
      <c r="B9" s="13"/>
      <c r="C9" s="12" t="s">
        <v>45</v>
      </c>
      <c r="D9" s="13"/>
      <c r="E9" s="14">
        <v>25</v>
      </c>
      <c r="F9" s="15"/>
      <c r="G9" s="12" t="s">
        <v>1</v>
      </c>
      <c r="I9" s="2" t="s">
        <v>99</v>
      </c>
    </row>
    <row r="10" spans="1:17">
      <c r="A10" s="12">
        <v>6</v>
      </c>
      <c r="B10" s="13"/>
      <c r="C10" s="12" t="s">
        <v>30</v>
      </c>
      <c r="D10" s="13"/>
      <c r="E10" s="14">
        <v>25</v>
      </c>
      <c r="F10" s="15"/>
      <c r="G10" s="20" t="s">
        <v>1</v>
      </c>
      <c r="O10" s="2" t="s">
        <v>105</v>
      </c>
      <c r="P10" s="27">
        <f>SUM(P7:P9)</f>
        <v>1700</v>
      </c>
    </row>
    <row r="11" spans="1:17">
      <c r="A11" s="12">
        <v>7</v>
      </c>
      <c r="B11" s="13"/>
      <c r="C11" s="12" t="s">
        <v>16</v>
      </c>
      <c r="D11" s="13"/>
      <c r="E11" s="14">
        <v>25</v>
      </c>
      <c r="F11" s="15"/>
      <c r="G11" s="20" t="s">
        <v>1</v>
      </c>
    </row>
    <row r="12" spans="1:17">
      <c r="A12" s="12">
        <v>8</v>
      </c>
      <c r="B12" s="13"/>
      <c r="C12" s="12" t="s">
        <v>72</v>
      </c>
      <c r="D12" s="13"/>
      <c r="E12" s="14">
        <v>25</v>
      </c>
      <c r="F12" s="15"/>
      <c r="G12" s="20" t="s">
        <v>1</v>
      </c>
    </row>
    <row r="13" spans="1:17">
      <c r="A13" s="12">
        <v>9</v>
      </c>
      <c r="B13" s="13"/>
      <c r="C13" s="12" t="s">
        <v>25</v>
      </c>
      <c r="D13" s="13"/>
      <c r="E13" s="14">
        <v>25</v>
      </c>
      <c r="F13" s="15"/>
      <c r="G13" s="20" t="s">
        <v>1</v>
      </c>
      <c r="O13" s="2" t="s">
        <v>127</v>
      </c>
    </row>
    <row r="14" spans="1:17">
      <c r="A14" s="12">
        <v>10</v>
      </c>
      <c r="B14" s="13"/>
      <c r="C14" s="12" t="s">
        <v>61</v>
      </c>
      <c r="D14" s="13"/>
      <c r="E14" s="14">
        <v>25</v>
      </c>
      <c r="F14" s="15"/>
      <c r="G14" s="12" t="s">
        <v>1</v>
      </c>
      <c r="I14" s="2"/>
    </row>
    <row r="15" spans="1:17">
      <c r="A15" s="12">
        <v>11</v>
      </c>
      <c r="B15" s="13"/>
      <c r="C15" s="12" t="s">
        <v>40</v>
      </c>
      <c r="D15" s="13"/>
      <c r="E15" s="14">
        <v>25</v>
      </c>
      <c r="F15" s="15"/>
      <c r="G15" s="12"/>
      <c r="O15" s="26" t="s">
        <v>56</v>
      </c>
      <c r="P15" s="1">
        <v>491.58</v>
      </c>
      <c r="Q15" s="2" t="s">
        <v>77</v>
      </c>
    </row>
    <row r="16" spans="1:17">
      <c r="A16" s="12">
        <v>12</v>
      </c>
      <c r="B16" s="13"/>
      <c r="C16" s="12" t="s">
        <v>7</v>
      </c>
      <c r="D16" s="13"/>
      <c r="E16" s="14">
        <v>25</v>
      </c>
      <c r="F16" s="15"/>
      <c r="G16" s="12" t="s">
        <v>1</v>
      </c>
      <c r="O16" s="25" t="s">
        <v>76</v>
      </c>
      <c r="P16" s="1">
        <v>491.58</v>
      </c>
      <c r="Q16" s="2" t="s">
        <v>77</v>
      </c>
    </row>
    <row r="17" spans="1:17">
      <c r="A17" s="12">
        <v>13</v>
      </c>
      <c r="B17" s="13"/>
      <c r="C17" s="12" t="s">
        <v>23</v>
      </c>
      <c r="D17" s="13"/>
      <c r="E17" s="14">
        <v>25</v>
      </c>
      <c r="F17" s="15"/>
      <c r="G17" s="20" t="s">
        <v>1</v>
      </c>
      <c r="I17" s="2"/>
      <c r="O17" s="25" t="s">
        <v>100</v>
      </c>
      <c r="P17" s="1">
        <v>262.72000000000003</v>
      </c>
      <c r="Q17" s="2" t="s">
        <v>77</v>
      </c>
    </row>
    <row r="18" spans="1:17">
      <c r="A18" s="12">
        <v>14</v>
      </c>
      <c r="B18" s="13"/>
      <c r="C18" s="12" t="s">
        <v>69</v>
      </c>
      <c r="D18" s="13"/>
      <c r="E18" s="14">
        <v>25</v>
      </c>
      <c r="F18" s="15"/>
      <c r="G18" s="20" t="s">
        <v>1</v>
      </c>
      <c r="O18" s="2"/>
    </row>
    <row r="19" spans="1:17">
      <c r="A19" s="12">
        <v>15</v>
      </c>
      <c r="B19" s="13"/>
      <c r="C19" s="12" t="s">
        <v>20</v>
      </c>
      <c r="D19" s="13"/>
      <c r="E19" s="14">
        <v>25</v>
      </c>
      <c r="F19" s="15"/>
      <c r="G19" s="12" t="s">
        <v>1</v>
      </c>
      <c r="I19" s="2" t="s">
        <v>101</v>
      </c>
      <c r="O19" s="2" t="s">
        <v>106</v>
      </c>
      <c r="P19" s="27">
        <f>SUM(P15:P17)</f>
        <v>1245.8800000000001</v>
      </c>
    </row>
    <row r="20" spans="1:17">
      <c r="A20" s="12">
        <v>16</v>
      </c>
      <c r="B20" s="13"/>
      <c r="C20" s="12" t="s">
        <v>13</v>
      </c>
      <c r="D20" s="13"/>
      <c r="E20" s="14">
        <v>25</v>
      </c>
      <c r="F20" s="15"/>
      <c r="G20" s="20" t="s">
        <v>1</v>
      </c>
      <c r="O20" s="2"/>
    </row>
    <row r="21" spans="1:17" ht="15.75" thickBot="1">
      <c r="A21" s="12">
        <v>17</v>
      </c>
      <c r="B21" s="13"/>
      <c r="C21" s="12" t="s">
        <v>35</v>
      </c>
      <c r="D21" s="13"/>
      <c r="E21" s="14">
        <v>25</v>
      </c>
      <c r="F21" s="15"/>
      <c r="G21" s="20" t="s">
        <v>1</v>
      </c>
      <c r="O21" s="2" t="s">
        <v>57</v>
      </c>
      <c r="P21" s="28">
        <f>+P10-P19</f>
        <v>454.11999999999989</v>
      </c>
    </row>
    <row r="22" spans="1:17" ht="15.75" thickTop="1">
      <c r="A22" s="12">
        <v>18</v>
      </c>
      <c r="B22" s="13"/>
      <c r="C22" s="12" t="s">
        <v>64</v>
      </c>
      <c r="D22" s="13"/>
      <c r="E22" s="14">
        <v>25</v>
      </c>
      <c r="F22" s="15"/>
      <c r="G22" s="20" t="s">
        <v>1</v>
      </c>
      <c r="O22" s="2"/>
    </row>
    <row r="23" spans="1:17">
      <c r="A23" s="12">
        <v>19</v>
      </c>
      <c r="B23" s="13"/>
      <c r="C23" s="12" t="s">
        <v>37</v>
      </c>
      <c r="D23" s="13"/>
      <c r="E23" s="14">
        <v>25</v>
      </c>
      <c r="F23" s="15"/>
      <c r="G23" s="20" t="s">
        <v>1</v>
      </c>
      <c r="O23" s="2"/>
    </row>
    <row r="24" spans="1:17" ht="15.75" thickBot="1">
      <c r="A24" s="12">
        <v>20</v>
      </c>
      <c r="B24" s="13"/>
      <c r="C24" s="12" t="s">
        <v>46</v>
      </c>
      <c r="D24" s="13"/>
      <c r="E24" s="14">
        <v>25</v>
      </c>
      <c r="F24" s="15"/>
      <c r="G24" s="20" t="s">
        <v>1</v>
      </c>
      <c r="I24" s="2" t="s">
        <v>110</v>
      </c>
      <c r="O24" s="29" t="s">
        <v>82</v>
      </c>
    </row>
    <row r="25" spans="1:17">
      <c r="A25" s="12">
        <v>21</v>
      </c>
      <c r="B25" s="13"/>
      <c r="C25" s="12" t="s">
        <v>22</v>
      </c>
      <c r="D25" s="13"/>
      <c r="E25" s="14">
        <v>25</v>
      </c>
      <c r="F25" s="15"/>
      <c r="G25" s="12" t="s">
        <v>1</v>
      </c>
      <c r="I25" s="2" t="s">
        <v>101</v>
      </c>
      <c r="O25" s="2" t="s">
        <v>83</v>
      </c>
      <c r="P25" s="1">
        <v>5701.02</v>
      </c>
    </row>
    <row r="26" spans="1:17">
      <c r="A26" s="12">
        <v>22</v>
      </c>
      <c r="B26" s="13"/>
      <c r="C26" s="12" t="s">
        <v>19</v>
      </c>
      <c r="D26" s="13"/>
      <c r="E26" s="14">
        <v>25</v>
      </c>
      <c r="F26" s="15"/>
      <c r="G26" s="12" t="s">
        <v>1</v>
      </c>
      <c r="O26" s="2" t="s">
        <v>128</v>
      </c>
    </row>
    <row r="27" spans="1:17">
      <c r="A27" s="12">
        <v>23</v>
      </c>
      <c r="B27" s="13"/>
      <c r="C27" s="12" t="s">
        <v>0</v>
      </c>
      <c r="D27" s="13"/>
      <c r="E27" s="14">
        <v>25</v>
      </c>
      <c r="F27" s="15"/>
      <c r="G27" s="20" t="s">
        <v>1</v>
      </c>
      <c r="O27" s="25" t="s">
        <v>148</v>
      </c>
      <c r="P27" s="1">
        <v>500</v>
      </c>
    </row>
    <row r="28" spans="1:17">
      <c r="A28" s="12">
        <v>24</v>
      </c>
      <c r="B28" s="13"/>
      <c r="C28" s="12" t="s">
        <v>65</v>
      </c>
      <c r="D28" s="13"/>
      <c r="E28" s="14">
        <v>25</v>
      </c>
      <c r="F28" s="15"/>
      <c r="G28" s="12" t="s">
        <v>1</v>
      </c>
      <c r="O28" s="25" t="s">
        <v>84</v>
      </c>
      <c r="P28" s="1">
        <f>+P21</f>
        <v>454.11999999999989</v>
      </c>
    </row>
    <row r="29" spans="1:17">
      <c r="A29" s="12">
        <v>25</v>
      </c>
      <c r="B29" s="13"/>
      <c r="C29" s="12" t="s">
        <v>68</v>
      </c>
      <c r="D29" s="13"/>
      <c r="E29" s="14">
        <v>25</v>
      </c>
      <c r="F29" s="15"/>
      <c r="G29" s="12" t="s">
        <v>1</v>
      </c>
      <c r="O29" s="25" t="s">
        <v>123</v>
      </c>
      <c r="P29" s="1">
        <v>-25</v>
      </c>
    </row>
    <row r="30" spans="1:17">
      <c r="A30" s="12">
        <v>26</v>
      </c>
      <c r="B30" s="13"/>
      <c r="C30" s="12" t="s">
        <v>58</v>
      </c>
      <c r="D30" s="13"/>
      <c r="E30" s="14">
        <v>25</v>
      </c>
      <c r="F30" s="15"/>
      <c r="G30" s="12" t="s">
        <v>1</v>
      </c>
      <c r="I30" s="2" t="s">
        <v>101</v>
      </c>
      <c r="O30" s="25" t="s">
        <v>126</v>
      </c>
      <c r="P30" s="27">
        <v>375</v>
      </c>
    </row>
    <row r="31" spans="1:17">
      <c r="A31" s="12">
        <v>27</v>
      </c>
      <c r="B31" s="13"/>
      <c r="C31" s="12" t="s">
        <v>11</v>
      </c>
      <c r="D31" s="13"/>
      <c r="E31" s="14">
        <v>25</v>
      </c>
      <c r="F31" s="15"/>
      <c r="G31" s="12" t="s">
        <v>1</v>
      </c>
      <c r="O31" s="2"/>
      <c r="P31" s="1">
        <f>SUM(P27:P30)</f>
        <v>1304.1199999999999</v>
      </c>
      <c r="Q31" s="2"/>
    </row>
    <row r="32" spans="1:17">
      <c r="A32" s="12">
        <v>28</v>
      </c>
      <c r="B32" s="13"/>
      <c r="C32" s="12" t="s">
        <v>41</v>
      </c>
      <c r="D32" s="13"/>
      <c r="E32" s="14">
        <v>25</v>
      </c>
      <c r="F32" s="15"/>
      <c r="G32" s="20" t="s">
        <v>1</v>
      </c>
      <c r="Q32" s="2"/>
    </row>
    <row r="33" spans="1:21">
      <c r="A33" s="12">
        <v>29</v>
      </c>
      <c r="B33" s="13"/>
      <c r="C33" s="12" t="s">
        <v>15</v>
      </c>
      <c r="D33" s="13"/>
      <c r="E33" s="14">
        <v>25</v>
      </c>
      <c r="F33" s="15"/>
      <c r="G33" s="12" t="s">
        <v>1</v>
      </c>
      <c r="O33" s="2" t="s">
        <v>129</v>
      </c>
      <c r="Q33" s="2"/>
    </row>
    <row r="34" spans="1:21">
      <c r="A34" s="12">
        <v>30</v>
      </c>
      <c r="B34" s="13"/>
      <c r="C34" s="12" t="s">
        <v>32</v>
      </c>
      <c r="D34" s="13"/>
      <c r="E34" s="14">
        <v>25</v>
      </c>
      <c r="F34" s="15"/>
      <c r="G34" s="20" t="s">
        <v>1</v>
      </c>
      <c r="O34" s="25" t="s">
        <v>78</v>
      </c>
      <c r="P34" s="1">
        <v>-366</v>
      </c>
      <c r="Q34" s="2" t="s">
        <v>77</v>
      </c>
    </row>
    <row r="35" spans="1:21">
      <c r="A35" s="12">
        <v>31</v>
      </c>
      <c r="B35" s="13"/>
      <c r="C35" s="12" t="s">
        <v>34</v>
      </c>
      <c r="D35" s="13"/>
      <c r="E35" s="14">
        <v>25</v>
      </c>
      <c r="F35" s="15"/>
      <c r="G35" s="12" t="s">
        <v>1</v>
      </c>
      <c r="O35" s="25" t="s">
        <v>81</v>
      </c>
      <c r="P35" s="1">
        <v>-1180</v>
      </c>
      <c r="Q35" s="2" t="s">
        <v>77</v>
      </c>
      <c r="S35" s="1"/>
    </row>
    <row r="36" spans="1:21">
      <c r="A36" s="12">
        <v>32</v>
      </c>
      <c r="B36" s="13"/>
      <c r="C36" s="12" t="s">
        <v>95</v>
      </c>
      <c r="D36" s="13"/>
      <c r="E36" s="14">
        <v>25</v>
      </c>
      <c r="F36" s="15"/>
      <c r="G36" s="20" t="s">
        <v>1</v>
      </c>
      <c r="O36" s="25" t="s">
        <v>117</v>
      </c>
      <c r="P36" s="27">
        <v>-450</v>
      </c>
      <c r="Q36" s="2" t="s">
        <v>77</v>
      </c>
      <c r="S36" s="1"/>
    </row>
    <row r="37" spans="1:21">
      <c r="A37" s="12">
        <v>33</v>
      </c>
      <c r="B37" s="13"/>
      <c r="C37" s="12" t="s">
        <v>28</v>
      </c>
      <c r="D37" s="13"/>
      <c r="E37" s="14">
        <v>25</v>
      </c>
      <c r="F37" s="15"/>
      <c r="G37" s="12" t="s">
        <v>1</v>
      </c>
      <c r="O37" s="25"/>
      <c r="P37" s="1">
        <f>SUM(P34:P36)</f>
        <v>-1996</v>
      </c>
      <c r="Q37" s="2"/>
    </row>
    <row r="38" spans="1:21">
      <c r="A38" s="12">
        <v>34</v>
      </c>
      <c r="B38" s="13"/>
      <c r="C38" s="12" t="s">
        <v>12</v>
      </c>
      <c r="D38" s="13"/>
      <c r="E38" s="14">
        <v>25</v>
      </c>
      <c r="F38" s="15"/>
      <c r="G38" s="12" t="s">
        <v>1</v>
      </c>
      <c r="O38" s="25"/>
      <c r="Q38" s="2"/>
      <c r="S38" s="1"/>
    </row>
    <row r="39" spans="1:21">
      <c r="A39" s="12">
        <v>35</v>
      </c>
      <c r="B39" s="13"/>
      <c r="C39" s="12" t="s">
        <v>4</v>
      </c>
      <c r="D39" s="13"/>
      <c r="E39" s="14">
        <v>25</v>
      </c>
      <c r="F39" s="15"/>
      <c r="G39" s="20" t="s">
        <v>1</v>
      </c>
      <c r="O39" s="2"/>
    </row>
    <row r="40" spans="1:21" ht="15.75" thickBot="1">
      <c r="A40" s="12">
        <v>36</v>
      </c>
      <c r="B40" s="13"/>
      <c r="C40" s="12" t="s">
        <v>5</v>
      </c>
      <c r="D40" s="13"/>
      <c r="E40" s="14">
        <v>25</v>
      </c>
      <c r="F40" s="15"/>
      <c r="G40" s="12" t="s">
        <v>1</v>
      </c>
      <c r="O40" t="s">
        <v>55</v>
      </c>
      <c r="P40" s="28">
        <f>+P25+P31+P37</f>
        <v>5009.1400000000003</v>
      </c>
      <c r="R40" s="1"/>
    </row>
    <row r="41" spans="1:21" ht="15.75" thickTop="1">
      <c r="A41" s="12">
        <v>37</v>
      </c>
      <c r="B41" s="13"/>
      <c r="C41" s="12" t="s">
        <v>31</v>
      </c>
      <c r="D41" s="13"/>
      <c r="E41" s="14">
        <v>25</v>
      </c>
      <c r="F41" s="15"/>
      <c r="G41" s="20" t="s">
        <v>1</v>
      </c>
    </row>
    <row r="42" spans="1:21">
      <c r="A42" s="12">
        <v>38</v>
      </c>
      <c r="B42" s="13"/>
      <c r="C42" s="12" t="s">
        <v>6</v>
      </c>
      <c r="D42" s="13"/>
      <c r="E42" s="14">
        <v>25</v>
      </c>
      <c r="F42" s="15"/>
      <c r="G42" s="20" t="s">
        <v>1</v>
      </c>
      <c r="I42" s="2" t="s">
        <v>110</v>
      </c>
    </row>
    <row r="43" spans="1:21">
      <c r="A43" s="12">
        <v>39</v>
      </c>
      <c r="B43" s="13"/>
      <c r="C43" s="12" t="s">
        <v>96</v>
      </c>
      <c r="D43" s="13"/>
      <c r="E43" s="14">
        <v>25</v>
      </c>
      <c r="F43" s="15"/>
      <c r="G43" s="20" t="s">
        <v>1</v>
      </c>
    </row>
    <row r="44" spans="1:21">
      <c r="A44" s="12">
        <v>40</v>
      </c>
      <c r="B44" s="13"/>
      <c r="C44" s="12" t="s">
        <v>2</v>
      </c>
      <c r="D44" s="13"/>
      <c r="E44" s="14">
        <v>25</v>
      </c>
      <c r="F44" s="15"/>
      <c r="G44" s="20" t="s">
        <v>1</v>
      </c>
      <c r="I44" s="2"/>
    </row>
    <row r="45" spans="1:21">
      <c r="A45" s="12">
        <v>41</v>
      </c>
      <c r="B45" s="13"/>
      <c r="C45" s="12" t="s">
        <v>59</v>
      </c>
      <c r="D45" s="13"/>
      <c r="E45" s="14">
        <v>25</v>
      </c>
      <c r="F45" s="15"/>
      <c r="G45" s="20" t="s">
        <v>1</v>
      </c>
    </row>
    <row r="46" spans="1:21">
      <c r="A46" s="12">
        <v>42</v>
      </c>
      <c r="B46" s="13"/>
      <c r="C46" s="12" t="s">
        <v>18</v>
      </c>
      <c r="D46" s="13"/>
      <c r="E46" s="14">
        <v>25</v>
      </c>
      <c r="F46" s="15"/>
      <c r="G46" s="20" t="s">
        <v>1</v>
      </c>
    </row>
    <row r="47" spans="1:21">
      <c r="A47" s="12">
        <v>43</v>
      </c>
      <c r="B47" s="13"/>
      <c r="C47" s="12" t="s">
        <v>8</v>
      </c>
      <c r="D47" s="13"/>
      <c r="E47" s="14">
        <v>25</v>
      </c>
      <c r="F47" s="15"/>
      <c r="G47" s="12" t="s">
        <v>1</v>
      </c>
    </row>
    <row r="48" spans="1:21">
      <c r="A48" s="12">
        <v>44</v>
      </c>
      <c r="B48" s="13"/>
      <c r="C48" s="12" t="s">
        <v>27</v>
      </c>
      <c r="D48" s="13"/>
      <c r="E48" s="14">
        <v>25</v>
      </c>
      <c r="F48" s="15"/>
      <c r="G48" s="20" t="s">
        <v>1</v>
      </c>
      <c r="O48" t="s">
        <v>85</v>
      </c>
      <c r="T48" t="s">
        <v>119</v>
      </c>
      <c r="U48" s="1">
        <f>+U49+U50</f>
        <v>2050</v>
      </c>
    </row>
    <row r="49" spans="1:21">
      <c r="A49" s="12">
        <v>45</v>
      </c>
      <c r="B49" s="13"/>
      <c r="C49" s="12" t="s">
        <v>71</v>
      </c>
      <c r="D49" s="13"/>
      <c r="E49" s="14">
        <v>25</v>
      </c>
      <c r="F49" s="15"/>
      <c r="G49" s="20" t="s">
        <v>1</v>
      </c>
      <c r="O49" t="s">
        <v>89</v>
      </c>
      <c r="P49" s="1">
        <v>6000</v>
      </c>
      <c r="T49" t="s">
        <v>120</v>
      </c>
      <c r="U49" s="1">
        <f>+P7</f>
        <v>1675</v>
      </c>
    </row>
    <row r="50" spans="1:21">
      <c r="A50" s="12">
        <v>46</v>
      </c>
      <c r="B50" s="13"/>
      <c r="C50" s="12" t="s">
        <v>70</v>
      </c>
      <c r="D50" s="13"/>
      <c r="E50" s="14">
        <v>25</v>
      </c>
      <c r="F50" s="15"/>
      <c r="G50" s="12" t="s">
        <v>1</v>
      </c>
      <c r="O50" t="s">
        <v>91</v>
      </c>
      <c r="P50" s="1">
        <v>500</v>
      </c>
      <c r="T50" t="s">
        <v>121</v>
      </c>
      <c r="U50" s="1">
        <v>375</v>
      </c>
    </row>
    <row r="51" spans="1:21">
      <c r="A51" s="12">
        <v>47</v>
      </c>
      <c r="B51" s="13"/>
      <c r="C51" s="12" t="s">
        <v>97</v>
      </c>
      <c r="D51" s="13"/>
      <c r="E51" s="14">
        <v>25</v>
      </c>
      <c r="F51" s="15"/>
      <c r="G51" s="20" t="s">
        <v>1</v>
      </c>
      <c r="O51" t="s">
        <v>86</v>
      </c>
      <c r="P51" s="1">
        <v>-120</v>
      </c>
    </row>
    <row r="52" spans="1:21">
      <c r="A52" s="12">
        <v>48</v>
      </c>
      <c r="B52" s="13"/>
      <c r="C52" s="12" t="s">
        <v>48</v>
      </c>
      <c r="D52" s="13"/>
      <c r="E52" s="14">
        <v>25</v>
      </c>
      <c r="F52" s="15"/>
      <c r="G52" s="12" t="s">
        <v>1</v>
      </c>
      <c r="O52" t="s">
        <v>90</v>
      </c>
      <c r="P52" s="1">
        <v>-178.98</v>
      </c>
    </row>
    <row r="53" spans="1:21">
      <c r="A53" s="12">
        <v>49</v>
      </c>
      <c r="B53" s="13"/>
      <c r="C53" s="12" t="s">
        <v>36</v>
      </c>
      <c r="D53" s="13"/>
      <c r="E53" s="14">
        <v>25</v>
      </c>
      <c r="F53" s="15"/>
      <c r="G53" s="12" t="s">
        <v>1</v>
      </c>
      <c r="O53" t="s">
        <v>92</v>
      </c>
      <c r="P53" s="1">
        <v>-983.16</v>
      </c>
      <c r="T53" t="s">
        <v>122</v>
      </c>
      <c r="U53" s="1">
        <f>+P61</f>
        <v>2959.1400000000003</v>
      </c>
    </row>
    <row r="54" spans="1:21">
      <c r="A54" s="12">
        <v>50</v>
      </c>
      <c r="B54" s="13"/>
      <c r="C54" s="12" t="s">
        <v>3</v>
      </c>
      <c r="D54" s="13"/>
      <c r="E54" s="14">
        <v>25</v>
      </c>
      <c r="F54" s="15"/>
      <c r="G54" s="20" t="s">
        <v>1</v>
      </c>
      <c r="O54" t="s">
        <v>87</v>
      </c>
      <c r="P54" s="1">
        <v>-366</v>
      </c>
    </row>
    <row r="55" spans="1:21">
      <c r="A55" s="12">
        <v>51</v>
      </c>
      <c r="B55" s="13"/>
      <c r="C55" s="12" t="s">
        <v>26</v>
      </c>
      <c r="D55" s="13"/>
      <c r="E55" s="14">
        <v>25</v>
      </c>
      <c r="F55" s="15"/>
      <c r="G55" s="20" t="s">
        <v>1</v>
      </c>
      <c r="O55" t="s">
        <v>88</v>
      </c>
      <c r="P55" s="1">
        <f>-680-500</f>
        <v>-1180</v>
      </c>
    </row>
    <row r="56" spans="1:21">
      <c r="A56" s="12">
        <v>52</v>
      </c>
      <c r="B56" s="13"/>
      <c r="C56" s="12" t="s">
        <v>14</v>
      </c>
      <c r="D56" s="13"/>
      <c r="E56" s="14">
        <v>25</v>
      </c>
      <c r="F56" s="15"/>
      <c r="G56" s="20" t="s">
        <v>1</v>
      </c>
      <c r="O56" t="s">
        <v>93</v>
      </c>
      <c r="P56" s="1">
        <v>-262.72000000000003</v>
      </c>
      <c r="U56" s="1">
        <f>+U53+U48</f>
        <v>5009.1400000000003</v>
      </c>
    </row>
    <row r="57" spans="1:21">
      <c r="A57" s="12">
        <v>53</v>
      </c>
      <c r="B57" s="13"/>
      <c r="C57" s="12" t="s">
        <v>17</v>
      </c>
      <c r="D57" s="13"/>
      <c r="E57" s="14">
        <v>25</v>
      </c>
      <c r="F57" s="15"/>
      <c r="G57" s="20" t="s">
        <v>1</v>
      </c>
      <c r="O57" t="s">
        <v>112</v>
      </c>
      <c r="P57" s="1">
        <v>-450</v>
      </c>
    </row>
    <row r="58" spans="1:21">
      <c r="A58" s="12">
        <v>54</v>
      </c>
      <c r="B58" s="13"/>
      <c r="C58" s="12" t="s">
        <v>44</v>
      </c>
      <c r="D58" s="13"/>
      <c r="E58" s="14">
        <v>25</v>
      </c>
      <c r="F58" s="15"/>
      <c r="G58" s="20" t="s">
        <v>1</v>
      </c>
      <c r="I58" s="2" t="s">
        <v>101</v>
      </c>
      <c r="U58" s="1"/>
    </row>
    <row r="59" spans="1:21">
      <c r="A59" s="12">
        <v>55</v>
      </c>
      <c r="B59" s="13"/>
      <c r="C59" s="12" t="s">
        <v>62</v>
      </c>
      <c r="D59" s="13"/>
      <c r="E59" s="14">
        <v>25</v>
      </c>
      <c r="F59" s="15"/>
      <c r="G59" s="20" t="s">
        <v>1</v>
      </c>
      <c r="O59" t="s">
        <v>118</v>
      </c>
      <c r="P59" s="1">
        <v>0</v>
      </c>
    </row>
    <row r="60" spans="1:21">
      <c r="A60" s="12">
        <v>56</v>
      </c>
      <c r="B60" s="13"/>
      <c r="C60" s="12" t="s">
        <v>60</v>
      </c>
      <c r="D60" s="13"/>
      <c r="E60" s="14">
        <v>25</v>
      </c>
      <c r="F60" s="15"/>
      <c r="G60" s="20" t="s">
        <v>1</v>
      </c>
    </row>
    <row r="61" spans="1:21">
      <c r="A61" s="12">
        <v>57</v>
      </c>
      <c r="B61" s="13"/>
      <c r="C61" s="12" t="s">
        <v>98</v>
      </c>
      <c r="D61" s="13"/>
      <c r="E61" s="14">
        <v>25</v>
      </c>
      <c r="F61" s="15"/>
      <c r="G61" s="20" t="s">
        <v>1</v>
      </c>
      <c r="O61" s="2" t="s">
        <v>124</v>
      </c>
      <c r="P61" s="1">
        <f>SUM(P49:P60)</f>
        <v>2959.1400000000003</v>
      </c>
    </row>
    <row r="62" spans="1:21">
      <c r="A62" s="12">
        <v>58</v>
      </c>
      <c r="B62" s="13"/>
      <c r="C62" s="12" t="s">
        <v>42</v>
      </c>
      <c r="D62" s="13"/>
      <c r="E62" s="14">
        <v>25</v>
      </c>
      <c r="F62" s="15"/>
      <c r="G62" s="20" t="s">
        <v>1</v>
      </c>
    </row>
    <row r="63" spans="1:21">
      <c r="A63" s="12">
        <v>59</v>
      </c>
      <c r="B63" s="13"/>
      <c r="C63" s="12" t="s">
        <v>9</v>
      </c>
      <c r="D63" s="13"/>
      <c r="E63" s="14">
        <v>25</v>
      </c>
      <c r="F63" s="15"/>
      <c r="G63" s="20" t="s">
        <v>1</v>
      </c>
    </row>
    <row r="64" spans="1:21">
      <c r="A64" s="12">
        <v>60</v>
      </c>
      <c r="B64" s="13"/>
      <c r="C64" s="12" t="s">
        <v>33</v>
      </c>
      <c r="D64" s="13"/>
      <c r="E64" s="14">
        <v>25</v>
      </c>
      <c r="F64" s="15"/>
      <c r="G64" s="12" t="s">
        <v>1</v>
      </c>
    </row>
    <row r="65" spans="1:20">
      <c r="A65" s="12">
        <v>61</v>
      </c>
      <c r="B65" s="13"/>
      <c r="C65" s="12" t="s">
        <v>10</v>
      </c>
      <c r="D65" s="13"/>
      <c r="E65" s="14">
        <v>25</v>
      </c>
      <c r="F65" s="15"/>
      <c r="G65" s="20" t="s">
        <v>1</v>
      </c>
    </row>
    <row r="66" spans="1:20">
      <c r="A66" s="12">
        <v>62</v>
      </c>
      <c r="B66" s="13"/>
      <c r="C66" s="12" t="s">
        <v>47</v>
      </c>
      <c r="D66" s="13"/>
      <c r="E66" s="14">
        <v>25</v>
      </c>
      <c r="F66" s="15"/>
      <c r="G66" s="12" t="s">
        <v>1</v>
      </c>
    </row>
    <row r="67" spans="1:20">
      <c r="A67" s="12">
        <v>63</v>
      </c>
      <c r="B67" s="13"/>
      <c r="C67" s="12" t="s">
        <v>38</v>
      </c>
      <c r="D67" s="13"/>
      <c r="E67" s="14">
        <v>25</v>
      </c>
      <c r="F67" s="15"/>
      <c r="G67" s="12" t="s">
        <v>1</v>
      </c>
      <c r="N67" s="2"/>
      <c r="O67" t="s">
        <v>116</v>
      </c>
      <c r="P67" s="1">
        <v>480</v>
      </c>
    </row>
    <row r="68" spans="1:20">
      <c r="A68" s="12">
        <v>64</v>
      </c>
      <c r="B68" s="13"/>
      <c r="C68" s="12" t="s">
        <v>39</v>
      </c>
      <c r="D68" s="13"/>
      <c r="E68" s="14">
        <v>25</v>
      </c>
      <c r="F68" s="15"/>
      <c r="G68" s="20" t="s">
        <v>1</v>
      </c>
      <c r="I68" s="2" t="s">
        <v>110</v>
      </c>
      <c r="O68" t="s">
        <v>114</v>
      </c>
      <c r="P68" s="1">
        <v>-30</v>
      </c>
    </row>
    <row r="69" spans="1:20">
      <c r="A69" s="12">
        <v>65</v>
      </c>
      <c r="B69" s="13"/>
      <c r="C69" s="12" t="s">
        <v>21</v>
      </c>
      <c r="D69" s="13"/>
      <c r="E69" s="14">
        <v>25</v>
      </c>
      <c r="F69" s="15"/>
      <c r="G69" s="12" t="s">
        <v>1</v>
      </c>
      <c r="O69" t="s">
        <v>113</v>
      </c>
      <c r="P69" s="1">
        <v>-18</v>
      </c>
    </row>
    <row r="70" spans="1:20">
      <c r="A70" s="12">
        <v>66</v>
      </c>
      <c r="B70" s="13"/>
      <c r="C70" s="12" t="s">
        <v>43</v>
      </c>
      <c r="D70" s="13"/>
      <c r="E70" s="14">
        <v>25</v>
      </c>
      <c r="F70" s="15"/>
      <c r="G70" s="12" t="s">
        <v>1</v>
      </c>
      <c r="O70" t="s">
        <v>115</v>
      </c>
      <c r="P70" s="1">
        <v>-57</v>
      </c>
    </row>
    <row r="71" spans="1:20">
      <c r="A71" s="12">
        <v>67</v>
      </c>
      <c r="B71" s="13"/>
      <c r="C71" s="12" t="s">
        <v>66</v>
      </c>
      <c r="D71" s="13"/>
      <c r="E71" s="14">
        <v>25</v>
      </c>
      <c r="F71" s="15"/>
      <c r="G71" s="20" t="s">
        <v>1</v>
      </c>
      <c r="M71" s="2"/>
      <c r="O71" t="s">
        <v>125</v>
      </c>
      <c r="P71" s="1">
        <f>SUM(P67:P70)</f>
        <v>375</v>
      </c>
    </row>
    <row r="72" spans="1:20">
      <c r="A72" s="21">
        <v>68</v>
      </c>
      <c r="B72" s="13"/>
      <c r="C72" s="21" t="s">
        <v>24</v>
      </c>
      <c r="D72" s="13"/>
      <c r="E72" s="17">
        <v>25</v>
      </c>
      <c r="F72" s="15"/>
      <c r="G72" s="21" t="s">
        <v>1</v>
      </c>
      <c r="T72" s="1"/>
    </row>
    <row r="73" spans="1:20">
      <c r="E73" s="1"/>
      <c r="F73" s="1"/>
      <c r="H73" s="23" t="s">
        <v>107</v>
      </c>
    </row>
    <row r="74" spans="1:20">
      <c r="A74" s="7"/>
      <c r="B74" s="8"/>
      <c r="C74" s="11" t="s">
        <v>55</v>
      </c>
      <c r="D74" s="8"/>
      <c r="E74" s="9">
        <f>SUM(E5:E72)</f>
        <v>1700</v>
      </c>
      <c r="F74" s="9"/>
      <c r="G74" s="10"/>
    </row>
    <row r="78" spans="1:20">
      <c r="C78" s="2" t="s">
        <v>79</v>
      </c>
      <c r="E78" s="1">
        <f>SUMIF(G5:G72,"sim",E5:E72)</f>
        <v>1675</v>
      </c>
      <c r="F78" s="1"/>
      <c r="G78" s="18">
        <f>+E78/E74</f>
        <v>0.98529411764705888</v>
      </c>
      <c r="I78" s="22">
        <f>COUNTIF(G5:G72,"sim")</f>
        <v>67</v>
      </c>
    </row>
    <row r="79" spans="1:20">
      <c r="C79" s="2" t="s">
        <v>73</v>
      </c>
      <c r="E79" s="1">
        <f>SUMIF(G5:G72,"",E5:E72)</f>
        <v>25</v>
      </c>
      <c r="F79" s="1"/>
      <c r="G79" s="18">
        <f>+E79/E74</f>
        <v>1.4705882352941176E-2</v>
      </c>
      <c r="I79" s="22">
        <f>COUNTIF(G5:G72,"")</f>
        <v>1</v>
      </c>
    </row>
    <row r="80" spans="1:20">
      <c r="C80" s="2" t="s">
        <v>55</v>
      </c>
      <c r="E80" s="1">
        <f>SUM(E78:E79)</f>
        <v>1700</v>
      </c>
      <c r="G80" s="18">
        <f>SUM(G78:G79)</f>
        <v>1</v>
      </c>
      <c r="I80" s="22">
        <f>SUM(I78:I79)</f>
        <v>68</v>
      </c>
    </row>
    <row r="82" spans="3:12">
      <c r="C82" s="2" t="s">
        <v>74</v>
      </c>
      <c r="E82" s="1">
        <v>0</v>
      </c>
      <c r="F82" s="1"/>
    </row>
    <row r="83" spans="3:12">
      <c r="C83" s="2" t="s">
        <v>75</v>
      </c>
      <c r="E83" s="1">
        <f>+E78</f>
        <v>1675</v>
      </c>
      <c r="F83" s="1"/>
      <c r="J83">
        <v>1675</v>
      </c>
    </row>
    <row r="84" spans="3:12">
      <c r="C84" s="2" t="s">
        <v>80</v>
      </c>
      <c r="E84" s="1">
        <v>0</v>
      </c>
      <c r="F84" s="1"/>
      <c r="I84" s="2" t="s">
        <v>108</v>
      </c>
      <c r="J84">
        <v>0</v>
      </c>
    </row>
    <row r="85" spans="3:12">
      <c r="C85" s="2" t="s">
        <v>94</v>
      </c>
      <c r="E85" s="1">
        <v>0</v>
      </c>
      <c r="F85" s="1"/>
      <c r="I85" s="2" t="s">
        <v>109</v>
      </c>
      <c r="J85">
        <v>0</v>
      </c>
    </row>
    <row r="86" spans="3:12">
      <c r="C86" t="s">
        <v>51</v>
      </c>
      <c r="E86" s="1">
        <f>SUM(E82:E85)</f>
        <v>1675</v>
      </c>
      <c r="F86" s="1"/>
      <c r="J86">
        <f>SUM(J83:J85)</f>
        <v>1675</v>
      </c>
      <c r="L86" s="1"/>
    </row>
  </sheetData>
  <autoFilter ref="A4:G72"/>
  <sortState ref="C5:G68">
    <sortCondition ref="C5:C68"/>
  </sortState>
  <mergeCells count="2">
    <mergeCell ref="A2:G2"/>
    <mergeCell ref="C1:G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"/>
  <sheetViews>
    <sheetView showGridLines="0" tabSelected="1" workbookViewId="0">
      <selection activeCell="Q44" sqref="Q44"/>
    </sheetView>
  </sheetViews>
  <sheetFormatPr defaultRowHeight="15"/>
  <cols>
    <col min="1" max="1" width="2.28515625" style="30" customWidth="1"/>
    <col min="2" max="2" width="3.7109375" style="30" customWidth="1"/>
    <col min="3" max="3" width="21.7109375" style="30" customWidth="1"/>
    <col min="4" max="5" width="8.7109375" style="30" customWidth="1"/>
    <col min="6" max="7" width="5.7109375" style="30" customWidth="1"/>
    <col min="8" max="8" width="10.7109375" style="30" customWidth="1"/>
    <col min="9" max="9" width="5.7109375" style="30" customWidth="1"/>
    <col min="10" max="10" width="10.7109375" style="30" customWidth="1"/>
    <col min="11" max="11" width="3.7109375" style="30" customWidth="1"/>
    <col min="12" max="12" width="2.28515625" style="30" customWidth="1"/>
    <col min="13" max="15" width="9.140625" style="30"/>
    <col min="16" max="16" width="32.140625" style="30" bestFit="1" customWidth="1"/>
    <col min="17" max="17" width="21.85546875" style="30" customWidth="1"/>
    <col min="18" max="18" width="9.140625" style="30"/>
    <col min="19" max="19" width="25.7109375" style="30" customWidth="1"/>
    <col min="20" max="16384" width="9.140625" style="30"/>
  </cols>
  <sheetData>
    <row r="1" spans="1:15" ht="39.950000000000003" customHeight="1">
      <c r="A1" s="72"/>
      <c r="B1" s="73"/>
      <c r="C1" s="73"/>
      <c r="D1" s="73"/>
      <c r="E1" s="73"/>
      <c r="F1" s="73"/>
      <c r="G1" s="73"/>
      <c r="H1" s="73"/>
      <c r="I1" s="73"/>
      <c r="J1" s="73"/>
      <c r="K1" s="73"/>
      <c r="L1" s="74"/>
    </row>
    <row r="2" spans="1:15" ht="39.950000000000003" customHeight="1" thickBot="1">
      <c r="A2" s="75"/>
      <c r="B2" s="76"/>
      <c r="C2" s="76"/>
      <c r="D2" s="76"/>
      <c r="E2" s="76"/>
      <c r="F2" s="76"/>
      <c r="G2" s="76"/>
      <c r="H2" s="76"/>
      <c r="I2" s="76"/>
      <c r="J2" s="76"/>
      <c r="K2" s="76"/>
      <c r="L2" s="77"/>
    </row>
    <row r="3" spans="1:15" ht="15" customHeight="1">
      <c r="A3" s="78" t="s">
        <v>54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80"/>
    </row>
    <row r="4" spans="1:15" ht="15" customHeight="1" thickBot="1">
      <c r="A4" s="81">
        <v>43739</v>
      </c>
      <c r="B4" s="82"/>
      <c r="C4" s="82"/>
      <c r="D4" s="82"/>
      <c r="E4" s="82"/>
      <c r="F4" s="82"/>
      <c r="G4" s="82"/>
      <c r="H4" s="82"/>
      <c r="I4" s="82"/>
      <c r="J4" s="82"/>
      <c r="K4" s="82"/>
      <c r="L4" s="83"/>
    </row>
    <row r="5" spans="1:15" ht="18.75"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</row>
    <row r="6" spans="1:15">
      <c r="A6" s="84" t="s">
        <v>146</v>
      </c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</row>
    <row r="7" spans="1:15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</row>
    <row r="8" spans="1:15">
      <c r="B8" s="50"/>
      <c r="C8" s="48"/>
      <c r="D8" s="48"/>
      <c r="E8" s="48"/>
      <c r="F8" s="48"/>
      <c r="G8" s="48"/>
      <c r="H8" s="48"/>
      <c r="I8" s="48"/>
      <c r="J8" s="48"/>
      <c r="K8" s="47"/>
    </row>
    <row r="9" spans="1:15">
      <c r="B9" s="85" t="s">
        <v>145</v>
      </c>
      <c r="C9" s="84"/>
      <c r="D9" s="84"/>
      <c r="E9" s="84"/>
      <c r="F9" s="84"/>
      <c r="G9" s="84"/>
      <c r="H9" s="84"/>
      <c r="I9" s="84"/>
      <c r="J9" s="84"/>
      <c r="K9" s="86"/>
    </row>
    <row r="10" spans="1:15">
      <c r="B10" s="62"/>
      <c r="C10" s="33"/>
      <c r="D10" s="33"/>
      <c r="E10" s="33"/>
      <c r="F10" s="33"/>
      <c r="G10" s="33"/>
      <c r="H10" s="33"/>
      <c r="I10" s="33"/>
      <c r="J10" s="33"/>
      <c r="K10" s="39"/>
    </row>
    <row r="11" spans="1:15">
      <c r="B11" s="40"/>
      <c r="C11" s="54" t="s">
        <v>102</v>
      </c>
      <c r="D11" s="33"/>
      <c r="E11" s="33"/>
      <c r="F11" s="33"/>
      <c r="G11" s="33"/>
      <c r="H11" s="33"/>
      <c r="I11" s="33"/>
      <c r="J11" s="33"/>
      <c r="K11" s="61"/>
    </row>
    <row r="12" spans="1:15">
      <c r="B12" s="40"/>
      <c r="C12" s="54"/>
      <c r="D12" s="59" t="s">
        <v>144</v>
      </c>
      <c r="E12" s="59" t="s">
        <v>143</v>
      </c>
      <c r="F12" s="60"/>
      <c r="H12" s="33"/>
      <c r="I12" s="33"/>
      <c r="J12" s="59" t="s">
        <v>142</v>
      </c>
      <c r="K12" s="42"/>
    </row>
    <row r="13" spans="1:15">
      <c r="B13" s="40"/>
      <c r="C13" s="43" t="s">
        <v>141</v>
      </c>
      <c r="D13" s="33">
        <v>67</v>
      </c>
      <c r="E13" s="34">
        <v>25</v>
      </c>
      <c r="F13" s="33"/>
      <c r="H13" s="33"/>
      <c r="I13" s="33"/>
      <c r="J13" s="34">
        <f>+D13*E13</f>
        <v>1675</v>
      </c>
      <c r="K13" s="42"/>
    </row>
    <row r="14" spans="1:15">
      <c r="B14" s="40"/>
      <c r="C14" s="43" t="s">
        <v>140</v>
      </c>
      <c r="D14" s="33">
        <v>32</v>
      </c>
      <c r="E14" s="34">
        <v>15</v>
      </c>
      <c r="F14" s="33"/>
      <c r="H14" s="33"/>
      <c r="I14" s="33"/>
      <c r="J14" s="34">
        <f>+D14*E14</f>
        <v>480</v>
      </c>
      <c r="K14" s="42"/>
      <c r="O14" s="51"/>
    </row>
    <row r="15" spans="1:15">
      <c r="B15" s="40"/>
      <c r="C15" s="43"/>
      <c r="D15" s="33"/>
      <c r="E15" s="34"/>
      <c r="F15" s="33"/>
      <c r="H15" s="33"/>
      <c r="I15" s="33"/>
      <c r="J15" s="37"/>
      <c r="K15" s="42"/>
      <c r="O15" s="51"/>
    </row>
    <row r="16" spans="1:15">
      <c r="B16" s="40"/>
      <c r="C16" s="33"/>
      <c r="D16" s="53"/>
      <c r="E16" s="53"/>
      <c r="F16" s="53" t="s">
        <v>139</v>
      </c>
      <c r="H16" s="33"/>
      <c r="I16" s="33"/>
      <c r="J16" s="55">
        <f>SUM(J13:J14)</f>
        <v>2155</v>
      </c>
      <c r="K16" s="42"/>
    </row>
    <row r="17" spans="2:18">
      <c r="B17" s="40"/>
      <c r="C17" s="54" t="s">
        <v>135</v>
      </c>
      <c r="D17" s="33"/>
      <c r="E17" s="33"/>
      <c r="F17" s="33"/>
      <c r="H17" s="33"/>
      <c r="I17" s="33"/>
      <c r="J17" s="34"/>
      <c r="K17" s="42"/>
    </row>
    <row r="18" spans="2:18">
      <c r="B18" s="40"/>
      <c r="C18" s="54"/>
      <c r="D18" s="33"/>
      <c r="E18" s="33"/>
      <c r="F18" s="33"/>
      <c r="H18" s="33"/>
      <c r="I18" s="33"/>
      <c r="J18" s="34"/>
      <c r="K18" s="42"/>
      <c r="M18" s="34"/>
    </row>
    <row r="19" spans="2:18">
      <c r="B19" s="40"/>
      <c r="C19" s="58" t="s">
        <v>138</v>
      </c>
      <c r="D19" s="57"/>
      <c r="E19" s="57"/>
      <c r="F19" s="57"/>
      <c r="H19" s="33"/>
      <c r="I19" s="33"/>
      <c r="J19" s="56">
        <v>1245.8800000000001</v>
      </c>
      <c r="K19" s="39"/>
    </row>
    <row r="20" spans="2:18">
      <c r="B20" s="40"/>
      <c r="C20" s="58" t="s">
        <v>147</v>
      </c>
      <c r="D20" s="57"/>
      <c r="E20" s="57"/>
      <c r="F20" s="57"/>
      <c r="H20" s="33"/>
      <c r="I20" s="33"/>
      <c r="J20" s="56">
        <v>105</v>
      </c>
      <c r="K20" s="39"/>
    </row>
    <row r="21" spans="2:18">
      <c r="B21" s="40"/>
      <c r="C21" s="58"/>
      <c r="D21" s="57"/>
      <c r="E21" s="57"/>
      <c r="F21" s="57"/>
      <c r="H21" s="33"/>
      <c r="I21" s="33"/>
      <c r="J21" s="56"/>
      <c r="K21" s="39"/>
      <c r="O21" s="33"/>
      <c r="P21" s="2"/>
      <c r="Q21" s="1"/>
      <c r="R21" s="33"/>
    </row>
    <row r="22" spans="2:18">
      <c r="B22" s="40"/>
      <c r="C22" s="33"/>
      <c r="D22" s="53"/>
      <c r="E22" s="53"/>
      <c r="F22" s="53" t="s">
        <v>137</v>
      </c>
      <c r="H22" s="33"/>
      <c r="I22" s="33"/>
      <c r="J22" s="55">
        <f>SUBTOTAL(9,J19:J20)</f>
        <v>1350.88</v>
      </c>
      <c r="K22" s="42"/>
      <c r="O22" s="33"/>
      <c r="P22" s="2"/>
      <c r="Q22" s="1"/>
      <c r="R22" s="33"/>
    </row>
    <row r="23" spans="2:18">
      <c r="B23" s="40"/>
      <c r="C23" s="53"/>
      <c r="D23" s="53"/>
      <c r="E23" s="53"/>
      <c r="F23" s="53"/>
      <c r="H23" s="33"/>
      <c r="I23" s="33"/>
      <c r="J23" s="34"/>
      <c r="K23" s="42"/>
      <c r="O23" s="33"/>
      <c r="P23" s="2"/>
      <c r="Q23" s="1"/>
      <c r="R23" s="33"/>
    </row>
    <row r="24" spans="2:18" ht="15.75" thickBot="1">
      <c r="B24" s="40"/>
      <c r="C24" s="54" t="s">
        <v>57</v>
      </c>
      <c r="D24" s="53"/>
      <c r="E24" s="53"/>
      <c r="F24" s="53"/>
      <c r="H24" s="34"/>
      <c r="I24" s="33"/>
      <c r="J24" s="41">
        <f>+J16-J22</f>
        <v>804.11999999999989</v>
      </c>
      <c r="K24" s="42"/>
      <c r="O24" s="33"/>
      <c r="P24" s="25"/>
      <c r="Q24" s="1"/>
      <c r="R24" s="33"/>
    </row>
    <row r="25" spans="2:18" ht="15.75" thickTop="1">
      <c r="B25" s="38"/>
      <c r="C25" s="36"/>
      <c r="D25" s="36"/>
      <c r="E25" s="36"/>
      <c r="F25" s="37"/>
      <c r="G25" s="36"/>
      <c r="H25" s="36"/>
      <c r="I25" s="36"/>
      <c r="J25" s="36"/>
      <c r="K25" s="52"/>
      <c r="O25" s="33"/>
      <c r="P25" s="25"/>
      <c r="Q25" s="1"/>
      <c r="R25" s="33"/>
    </row>
    <row r="26" spans="2:18">
      <c r="B26" s="33"/>
      <c r="C26" s="33"/>
      <c r="D26" s="33"/>
      <c r="E26" s="33"/>
      <c r="F26" s="34"/>
      <c r="G26" s="33"/>
      <c r="H26" s="33"/>
      <c r="I26" s="33"/>
      <c r="J26" s="33"/>
      <c r="K26" s="33"/>
      <c r="M26" s="51"/>
      <c r="O26" s="33"/>
      <c r="P26" s="25"/>
      <c r="Q26" s="1"/>
      <c r="R26" s="33"/>
    </row>
    <row r="27" spans="2:18">
      <c r="B27" s="50"/>
      <c r="C27" s="48"/>
      <c r="D27" s="48"/>
      <c r="E27" s="48"/>
      <c r="F27" s="49"/>
      <c r="G27" s="48"/>
      <c r="H27" s="48"/>
      <c r="I27" s="48"/>
      <c r="J27" s="48"/>
      <c r="K27" s="47"/>
      <c r="O27" s="33"/>
      <c r="P27" s="25"/>
      <c r="Q27" s="1"/>
      <c r="R27" s="33"/>
    </row>
    <row r="28" spans="2:18">
      <c r="B28" s="87" t="s">
        <v>136</v>
      </c>
      <c r="C28" s="88"/>
      <c r="D28" s="88"/>
      <c r="E28" s="88"/>
      <c r="F28" s="88"/>
      <c r="G28" s="88"/>
      <c r="H28" s="88"/>
      <c r="I28" s="88"/>
      <c r="J28" s="88"/>
      <c r="K28" s="89"/>
      <c r="O28" s="33"/>
      <c r="P28" s="2"/>
      <c r="Q28" s="1"/>
      <c r="R28" s="33"/>
    </row>
    <row r="29" spans="2:18">
      <c r="B29" s="46"/>
      <c r="C29" s="45"/>
      <c r="D29" s="45"/>
      <c r="E29" s="45"/>
      <c r="F29" s="45"/>
      <c r="G29" s="45"/>
      <c r="H29" s="45"/>
      <c r="I29" s="45"/>
      <c r="J29" s="45"/>
      <c r="K29" s="44"/>
      <c r="O29" s="33"/>
      <c r="P29"/>
      <c r="Q29" s="1"/>
      <c r="R29" s="33"/>
    </row>
    <row r="30" spans="2:18">
      <c r="B30" s="40"/>
      <c r="C30" s="65" t="s">
        <v>83</v>
      </c>
      <c r="E30" s="33"/>
      <c r="F30" s="33"/>
      <c r="G30" s="33"/>
      <c r="I30" s="33"/>
      <c r="J30" s="66">
        <v>5701.02</v>
      </c>
      <c r="K30" s="39"/>
      <c r="O30" s="33"/>
      <c r="P30" s="2"/>
      <c r="Q30" s="1"/>
      <c r="R30" s="33"/>
    </row>
    <row r="31" spans="2:18">
      <c r="B31" s="40"/>
      <c r="C31" s="32" t="s">
        <v>128</v>
      </c>
      <c r="E31" s="33"/>
      <c r="F31" s="33"/>
      <c r="G31" s="33"/>
      <c r="I31" s="33"/>
      <c r="J31" s="1"/>
      <c r="K31" s="39"/>
      <c r="O31" s="33"/>
      <c r="P31" s="25"/>
      <c r="Q31" s="1"/>
      <c r="R31" s="33"/>
    </row>
    <row r="32" spans="2:18">
      <c r="B32" s="40"/>
      <c r="C32" s="43" t="s">
        <v>148</v>
      </c>
      <c r="E32" s="33"/>
      <c r="F32" s="33"/>
      <c r="G32" s="33"/>
      <c r="I32" s="33"/>
      <c r="J32" s="1">
        <v>500</v>
      </c>
      <c r="K32" s="39"/>
      <c r="O32" s="33"/>
      <c r="P32" s="25"/>
      <c r="Q32" s="1"/>
      <c r="R32" s="33"/>
    </row>
    <row r="33" spans="2:18">
      <c r="B33" s="40"/>
      <c r="C33" s="43" t="s">
        <v>84</v>
      </c>
      <c r="E33" s="33"/>
      <c r="F33" s="33"/>
      <c r="G33" s="33"/>
      <c r="I33" s="33"/>
      <c r="J33" s="27">
        <f>+J24</f>
        <v>804.11999999999989</v>
      </c>
      <c r="K33" s="39"/>
      <c r="O33" s="33"/>
      <c r="P33" s="25"/>
      <c r="Q33" s="1"/>
      <c r="R33" s="33"/>
    </row>
    <row r="34" spans="2:18">
      <c r="B34" s="40"/>
      <c r="C34" s="43"/>
      <c r="E34" s="33"/>
      <c r="F34" s="33"/>
      <c r="G34" s="33"/>
      <c r="I34" s="33"/>
      <c r="J34" s="66">
        <v>1304.1199999999999</v>
      </c>
      <c r="K34" s="39"/>
      <c r="O34" s="33"/>
      <c r="P34" s="25"/>
      <c r="Q34" s="1"/>
      <c r="R34" s="33"/>
    </row>
    <row r="35" spans="2:18">
      <c r="B35" s="40"/>
      <c r="C35" s="43"/>
      <c r="E35" s="33"/>
      <c r="F35" s="33"/>
      <c r="G35" s="33"/>
      <c r="I35" s="33"/>
      <c r="J35" s="1"/>
      <c r="K35" s="39"/>
      <c r="O35" s="33"/>
      <c r="P35" s="25"/>
      <c r="Q35" s="1"/>
      <c r="R35" s="33"/>
    </row>
    <row r="36" spans="2:18">
      <c r="B36" s="40"/>
      <c r="C36" s="32" t="s">
        <v>129</v>
      </c>
      <c r="E36" s="33"/>
      <c r="F36" s="33"/>
      <c r="G36" s="33"/>
      <c r="I36" s="33"/>
      <c r="J36" s="1"/>
      <c r="K36" s="39"/>
      <c r="O36" s="33"/>
      <c r="P36" s="25"/>
      <c r="Q36" s="1"/>
      <c r="R36" s="33"/>
    </row>
    <row r="37" spans="2:18">
      <c r="B37" s="40"/>
      <c r="C37" s="43" t="s">
        <v>78</v>
      </c>
      <c r="E37" s="33"/>
      <c r="F37" s="33"/>
      <c r="G37" s="33"/>
      <c r="I37" s="33"/>
      <c r="J37" s="1">
        <v>-366</v>
      </c>
      <c r="K37" s="39"/>
      <c r="O37" s="33"/>
      <c r="P37" s="25"/>
      <c r="Q37" s="1"/>
      <c r="R37" s="33"/>
    </row>
    <row r="38" spans="2:18">
      <c r="B38" s="40"/>
      <c r="C38" s="43" t="s">
        <v>81</v>
      </c>
      <c r="E38" s="33"/>
      <c r="F38" s="33"/>
      <c r="G38" s="33"/>
      <c r="I38" s="33"/>
      <c r="J38" s="1">
        <v>-1180</v>
      </c>
      <c r="K38" s="39"/>
      <c r="O38" s="33"/>
      <c r="P38" s="25"/>
      <c r="Q38" s="1"/>
      <c r="R38" s="33"/>
    </row>
    <row r="39" spans="2:18">
      <c r="B39" s="40"/>
      <c r="C39" s="25" t="s">
        <v>117</v>
      </c>
      <c r="E39" s="33"/>
      <c r="F39" s="33"/>
      <c r="G39" s="33"/>
      <c r="I39" s="33"/>
      <c r="J39" s="27">
        <v>-450</v>
      </c>
      <c r="K39" s="39"/>
      <c r="O39" s="33"/>
      <c r="P39" s="25"/>
      <c r="Q39" s="1"/>
      <c r="R39" s="33"/>
    </row>
    <row r="40" spans="2:18">
      <c r="B40" s="40"/>
      <c r="C40" s="43"/>
      <c r="E40" s="33"/>
      <c r="F40" s="33"/>
      <c r="G40" s="33"/>
      <c r="I40" s="33"/>
      <c r="J40" s="66">
        <f>SUM(J37:J39)</f>
        <v>-1996</v>
      </c>
      <c r="K40" s="42"/>
      <c r="O40" s="33"/>
      <c r="P40" s="25"/>
      <c r="Q40" s="1"/>
      <c r="R40" s="33"/>
    </row>
    <row r="41" spans="2:18">
      <c r="B41" s="40"/>
      <c r="C41" s="33"/>
      <c r="D41" s="32"/>
      <c r="E41" s="33"/>
      <c r="F41" s="33"/>
      <c r="G41" s="33"/>
      <c r="I41" s="33"/>
      <c r="J41" s="34"/>
      <c r="K41" s="39"/>
      <c r="O41" s="33"/>
      <c r="P41" s="25"/>
      <c r="Q41" s="1"/>
      <c r="R41" s="33"/>
    </row>
    <row r="42" spans="2:18" ht="15.75" thickBot="1">
      <c r="B42" s="40"/>
      <c r="C42" s="32" t="s">
        <v>134</v>
      </c>
      <c r="D42" s="32"/>
      <c r="E42" s="33"/>
      <c r="F42" s="33"/>
      <c r="G42" s="33"/>
      <c r="I42" s="33"/>
      <c r="J42" s="67">
        <f>+J30+J34+J40</f>
        <v>5009.1400000000003</v>
      </c>
      <c r="K42" s="39"/>
      <c r="O42" s="33"/>
      <c r="P42" s="2"/>
      <c r="Q42" s="1"/>
      <c r="R42" s="33"/>
    </row>
    <row r="43" spans="2:18" ht="15.75" thickTop="1">
      <c r="B43" s="40"/>
      <c r="C43" s="33"/>
      <c r="D43" s="33"/>
      <c r="E43" s="33"/>
      <c r="F43" s="33"/>
      <c r="G43" s="33"/>
      <c r="H43" s="33"/>
      <c r="I43" s="33"/>
      <c r="J43" s="33"/>
      <c r="K43" s="39"/>
      <c r="O43" s="33"/>
      <c r="P43"/>
      <c r="Q43" s="1"/>
      <c r="R43" s="33"/>
    </row>
    <row r="44" spans="2:18">
      <c r="B44" s="38"/>
      <c r="C44" s="36"/>
      <c r="D44" s="36"/>
      <c r="E44" s="37"/>
      <c r="F44" s="37"/>
      <c r="G44" s="36"/>
      <c r="H44" s="36"/>
      <c r="I44" s="36"/>
      <c r="J44" s="36"/>
      <c r="K44" s="35"/>
      <c r="O44" s="33"/>
      <c r="P44" s="33"/>
      <c r="Q44" s="33"/>
      <c r="R44" s="33"/>
    </row>
    <row r="45" spans="2:18">
      <c r="B45" s="33"/>
      <c r="C45" s="33"/>
      <c r="D45" s="33"/>
      <c r="E45" s="34"/>
      <c r="F45" s="34"/>
      <c r="G45" s="33"/>
      <c r="H45" s="33"/>
      <c r="I45" s="33"/>
      <c r="J45" s="33"/>
      <c r="K45" s="32"/>
    </row>
    <row r="46" spans="2:18">
      <c r="B46" s="33"/>
      <c r="C46" s="33"/>
      <c r="D46" s="33"/>
      <c r="E46" s="34"/>
      <c r="F46" s="34"/>
      <c r="G46" s="33"/>
      <c r="H46" s="33"/>
      <c r="I46" s="33"/>
      <c r="J46" s="33"/>
      <c r="K46" s="32"/>
    </row>
    <row r="47" spans="2:18">
      <c r="B47" s="33"/>
      <c r="C47" s="33"/>
      <c r="D47" s="33"/>
      <c r="E47" s="34"/>
      <c r="F47" s="34"/>
      <c r="G47" s="33"/>
      <c r="H47" s="33"/>
      <c r="I47" s="33"/>
      <c r="J47" s="33"/>
      <c r="K47" s="32"/>
    </row>
    <row r="48" spans="2:18">
      <c r="B48" s="33"/>
      <c r="C48" s="33"/>
      <c r="D48" s="33"/>
      <c r="E48" s="34"/>
      <c r="F48" s="34"/>
      <c r="G48" s="33"/>
      <c r="H48" s="33"/>
      <c r="I48" s="33"/>
      <c r="J48" s="33"/>
      <c r="K48" s="32"/>
    </row>
    <row r="49" spans="2:17" ht="30" customHeight="1">
      <c r="B49" s="64" t="s">
        <v>133</v>
      </c>
    </row>
    <row r="50" spans="2:17" ht="30" customHeight="1">
      <c r="B50" s="64" t="s">
        <v>132</v>
      </c>
    </row>
    <row r="51" spans="2:17" ht="75" customHeight="1">
      <c r="B51" s="90" t="s">
        <v>155</v>
      </c>
      <c r="C51" s="91"/>
      <c r="D51" s="91"/>
      <c r="E51" s="90"/>
      <c r="F51" s="90"/>
      <c r="G51" s="90"/>
      <c r="H51" s="90"/>
      <c r="I51" s="90"/>
      <c r="J51" s="90"/>
      <c r="K51" s="90"/>
      <c r="P51"/>
      <c r="Q51" s="1"/>
    </row>
    <row r="52" spans="2:17" ht="30" customHeight="1">
      <c r="B52" s="64" t="s">
        <v>131</v>
      </c>
    </row>
    <row r="53" spans="2:17" ht="60" customHeight="1">
      <c r="B53" s="70" t="s">
        <v>154</v>
      </c>
      <c r="C53" s="71"/>
      <c r="D53" s="71"/>
      <c r="E53" s="70"/>
      <c r="F53" s="70"/>
      <c r="G53" s="70"/>
      <c r="H53" s="70"/>
      <c r="I53" s="70"/>
      <c r="J53" s="70"/>
      <c r="K53" s="70"/>
    </row>
    <row r="54" spans="2:17" ht="30" customHeight="1">
      <c r="B54" s="31" t="s">
        <v>149</v>
      </c>
    </row>
    <row r="55" spans="2:17" ht="60" customHeight="1">
      <c r="B55" s="70" t="s">
        <v>150</v>
      </c>
      <c r="C55" s="71"/>
      <c r="D55" s="71"/>
      <c r="E55" s="70"/>
      <c r="F55" s="70"/>
      <c r="G55" s="70"/>
      <c r="H55" s="70"/>
      <c r="I55" s="70"/>
      <c r="J55" s="70"/>
      <c r="K55" s="70"/>
    </row>
    <row r="56" spans="2:17" ht="30" customHeight="1">
      <c r="B56" s="31" t="s">
        <v>130</v>
      </c>
    </row>
    <row r="57" spans="2:17" ht="60" customHeight="1">
      <c r="B57" s="70" t="s">
        <v>151</v>
      </c>
      <c r="C57" s="71"/>
      <c r="D57" s="71"/>
      <c r="E57" s="70"/>
      <c r="F57" s="70"/>
      <c r="G57" s="70"/>
      <c r="H57" s="70"/>
      <c r="I57" s="70"/>
      <c r="J57" s="70"/>
      <c r="K57" s="70"/>
    </row>
    <row r="58" spans="2:17" ht="30" customHeight="1">
      <c r="B58" s="31" t="s">
        <v>152</v>
      </c>
    </row>
    <row r="59" spans="2:17" ht="60" customHeight="1">
      <c r="B59" s="70" t="s">
        <v>153</v>
      </c>
      <c r="C59" s="71"/>
      <c r="D59" s="71"/>
      <c r="E59" s="70"/>
      <c r="F59" s="70"/>
      <c r="G59" s="70"/>
      <c r="H59" s="70"/>
      <c r="I59" s="70"/>
      <c r="J59" s="70"/>
      <c r="K59" s="70"/>
    </row>
  </sheetData>
  <mergeCells count="11">
    <mergeCell ref="B57:K57"/>
    <mergeCell ref="A1:L2"/>
    <mergeCell ref="A3:L3"/>
    <mergeCell ref="A4:L4"/>
    <mergeCell ref="B59:K59"/>
    <mergeCell ref="B51:K51"/>
    <mergeCell ref="B55:K55"/>
    <mergeCell ref="B53:K53"/>
    <mergeCell ref="A6:L6"/>
    <mergeCell ref="B9:K9"/>
    <mergeCell ref="B28:K28"/>
  </mergeCells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Inscrições</vt:lpstr>
      <vt:lpstr>Prestação de Contas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Alexandria, Elcio (Rio de Janeiro - BR)</dc:creator>
  <cp:lastModifiedBy>Alexandria, Elcio (Rio de Janeiro - BR)</cp:lastModifiedBy>
  <dcterms:created xsi:type="dcterms:W3CDTF">2019-09-17T20:18:36Z</dcterms:created>
  <dcterms:modified xsi:type="dcterms:W3CDTF">2019-10-28T19:16:21Z</dcterms:modified>
</cp:coreProperties>
</file>